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wendlins\appdata\local\temp\tm_temp\TM_2\"/>
    </mc:Choice>
  </mc:AlternateContent>
  <bookViews>
    <workbookView xWindow="0" yWindow="0" windowWidth="18870" windowHeight="7815" activeTab="1"/>
  </bookViews>
  <sheets>
    <sheet name="Summary" sheetId="2" r:id="rId1"/>
    <sheet name="Outstanding_Checks" sheetId="5" r:id="rId2"/>
    <sheet name="Deposits_In_Transit" sheetId="4" r:id="rId3"/>
    <sheet name="Other_Reconciling_Items" sheetId="6" r:id="rId4"/>
    <sheet name="Email Confirming Misstatement" sheetId="7" r:id="rId5"/>
  </sheets>
  <definedNames>
    <definedName name="TMB1043252766">Summary!$M$6</definedName>
    <definedName name="TMB1225095329">Deposits_In_Transit!$F$6</definedName>
    <definedName name="TMB1304291771">Other_Reconciling_Items!$B$8</definedName>
    <definedName name="TMB1319730190">Summary!$C$11</definedName>
    <definedName name="TMB138145836">Summary!$M$7</definedName>
    <definedName name="TMB1417104434">Deposits_In_Transit!$F$6</definedName>
    <definedName name="TMB1456089472">Deposits_In_Transit!$F$5</definedName>
    <definedName name="TMB1484888580">Deposits_In_Transit!$F$4</definedName>
    <definedName name="TMB1487479238">Deposits_In_Transit!$F$4</definedName>
    <definedName name="TMB1495529274">Other_Reconciling_Items!$B$10</definedName>
    <definedName name="TMB1509256376">Other_Reconciling_Items!$C$8</definedName>
    <definedName name="TMB1529253234">Outstanding_Checks!$H$28</definedName>
    <definedName name="TMB1571175955">Summary!$K$21</definedName>
    <definedName name="TMB1590263285">Summary!$F$25</definedName>
    <definedName name="TMB1608865664">Summary!$C$25</definedName>
    <definedName name="TMB1674345803">Deposits_In_Transit!$F$4</definedName>
    <definedName name="TMB1744028767">Other_Reconciling_Items!$B$9</definedName>
    <definedName name="TMB1764124775">Deposits_In_Transit!$F$5</definedName>
    <definedName name="TMB1765251991">Summary!$K$6</definedName>
    <definedName name="TMB1810636122">Summary!$C$26</definedName>
    <definedName name="TMB1810942161">Summary!$M$5</definedName>
    <definedName name="TMB1836329434">Deposits_In_Transit!$J$36</definedName>
    <definedName name="TMB1937333201">Deposits_In_Transit!$F$4</definedName>
    <definedName name="TMB1968772542">Other_Reconciling_Items!$C$9</definedName>
    <definedName name="TMB2010091774">Summary!$M$7</definedName>
    <definedName name="TMB398344276">Outstanding_Checks!$H$11</definedName>
    <definedName name="TMB435697759">Other_Reconciling_Items!$C$10</definedName>
    <definedName name="TMB50097569">Summary!$M$6</definedName>
    <definedName name="TMB570811287">Outstanding_Checks!$C$9</definedName>
    <definedName name="TMB641671042">Summary!$K$8</definedName>
    <definedName name="TMB647921410">Outstanding_Checks!$C$8</definedName>
    <definedName name="TMB649048626">Outstanding_Checks!$C$10</definedName>
    <definedName name="TMB678321886">Summary!$M$5</definedName>
    <definedName name="TMB723854742">Outstanding_Checks!$C$8</definedName>
    <definedName name="TMB817549888">Outstanding_Checks!$C$9</definedName>
    <definedName name="TMB975013856">Deposits_In_Transit!$F$4</definedName>
    <definedName name="TMP102206220">Outstanding_Checks!$C$9</definedName>
    <definedName name="TMP1088873973">Summary!$K$21</definedName>
    <definedName name="TMP110978283">Summary!$K$8</definedName>
    <definedName name="TMP1201201685">Outstanding_Checks!$C$10</definedName>
    <definedName name="TMP1449285190">Summary!$N$14</definedName>
    <definedName name="TMP1511105619">Summary!$K$9</definedName>
    <definedName name="TMP1990312604">Summary!$K$15</definedName>
    <definedName name="TMP2001843438">Summary!$C$11</definedName>
    <definedName name="TMP226194103">Outstanding_Checks!$F$11</definedName>
    <definedName name="TMP279460157">Deposits_In_Transit!$F$5</definedName>
    <definedName name="TMP340657709">Other_Reconciling_Items!$B$6</definedName>
    <definedName name="TMP50097569">Summary!$K$7</definedName>
    <definedName name="TMP672289206">Other_Reconciling_Items!$B$6</definedName>
    <definedName name="TMP68531835">Outstanding_Checks!$C$10</definedName>
    <definedName name="TMP958478408">Summary!$K$7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62" i="6" l="1"/>
  <c r="H14" i="2" s="1"/>
  <c r="C64" i="6" s="1"/>
  <c r="C63" i="6"/>
  <c r="I20" i="2" l="1"/>
  <c r="D11" i="5" l="1"/>
  <c r="G40" i="5"/>
  <c r="G39" i="5"/>
  <c r="G38" i="5"/>
  <c r="G37" i="5"/>
  <c r="G36" i="5"/>
  <c r="G35" i="5"/>
  <c r="G34" i="5"/>
  <c r="G33" i="5"/>
  <c r="G32" i="5"/>
  <c r="G31" i="5"/>
  <c r="G30" i="5"/>
  <c r="G29" i="5"/>
  <c r="G28" i="5"/>
  <c r="G27" i="5"/>
  <c r="G26" i="5"/>
  <c r="G25" i="5"/>
  <c r="G24" i="5"/>
  <c r="G23" i="5"/>
  <c r="G22" i="5"/>
  <c r="G21" i="5"/>
  <c r="G20" i="5"/>
  <c r="G19" i="5"/>
  <c r="G18" i="5"/>
  <c r="G17" i="5"/>
  <c r="G16" i="5"/>
  <c r="G15" i="5"/>
  <c r="C27" i="4" l="1"/>
  <c r="F17" i="2" l="1"/>
  <c r="G17" i="2" l="1"/>
  <c r="C28" i="4"/>
  <c r="C29" i="4" s="1"/>
  <c r="H17" i="2"/>
  <c r="I14" i="2"/>
  <c r="I19" i="2" s="1"/>
  <c r="I21" i="2" s="1"/>
  <c r="C65" i="6" s="1"/>
</calcChain>
</file>

<file path=xl/sharedStrings.xml><?xml version="1.0" encoding="utf-8"?>
<sst xmlns="http://schemas.openxmlformats.org/spreadsheetml/2006/main" count="222" uniqueCount="136">
  <si>
    <t>ROWD:</t>
  </si>
  <si>
    <t xml:space="preserve">US Bank </t>
  </si>
  <si>
    <t>..1424</t>
  </si>
  <si>
    <t xml:space="preserve">Petty Cash </t>
  </si>
  <si>
    <t>NA</t>
  </si>
  <si>
    <t>..2372</t>
  </si>
  <si>
    <t xml:space="preserve">Total Substantiated by Auditor </t>
  </si>
  <si>
    <t xml:space="preserve">PURPOSE: </t>
  </si>
  <si>
    <r>
      <t xml:space="preserve">To determine whether reported cash and investments existed at the end of the period </t>
    </r>
    <r>
      <rPr>
        <b/>
        <sz val="11"/>
        <rFont val="Calibri"/>
        <family val="2"/>
        <scheme val="minor"/>
      </rPr>
      <t xml:space="preserve">(Existence) </t>
    </r>
  </si>
  <si>
    <t>DETAIL:</t>
  </si>
  <si>
    <t>Testing of Deposits in Transit</t>
  </si>
  <si>
    <t>CONTROLS:</t>
  </si>
  <si>
    <t>Testing of Other Reconciling Items:</t>
  </si>
  <si>
    <t>LEAD SHEET:</t>
  </si>
  <si>
    <t>SOURCE:</t>
  </si>
  <si>
    <t>CONCLUSION:</t>
  </si>
  <si>
    <t>Bank Account</t>
  </si>
  <si>
    <t>Account #</t>
  </si>
  <si>
    <t>Checks Outstanding</t>
  </si>
  <si>
    <t>Deposits In Transit</t>
  </si>
  <si>
    <t>Other Reconciling Items</t>
  </si>
  <si>
    <t>Auditor Comments</t>
  </si>
  <si>
    <t>GL Title</t>
  </si>
  <si>
    <t>SHORELINE COMMUNITY COLLEGE</t>
  </si>
  <si>
    <t>Total Cash and Cash Equivalents per FS</t>
  </si>
  <si>
    <t>Variance</t>
  </si>
  <si>
    <t>Total Cash &amp; Cash Equivalents</t>
  </si>
  <si>
    <t xml:space="preserve">Restricted Cash and Cash Equivalents </t>
  </si>
  <si>
    <t xml:space="preserve">DEPOSITS IN TRANSIT </t>
  </si>
  <si>
    <t>Lead Sheet:</t>
  </si>
  <si>
    <t xml:space="preserve">Batch Date </t>
  </si>
  <si>
    <t xml:space="preserve">Transaction Amount </t>
  </si>
  <si>
    <t xml:space="preserve">Transaction Description </t>
  </si>
  <si>
    <t xml:space="preserve">Date Cleared on July Bank Statement </t>
  </si>
  <si>
    <t xml:space="preserve">Auditor Comments </t>
  </si>
  <si>
    <t>Total Amount Traced</t>
  </si>
  <si>
    <t xml:space="preserve">Total Deposits in Transit </t>
  </si>
  <si>
    <t xml:space="preserve">% of deposits traced </t>
  </si>
  <si>
    <t>AUDITOR VERIFICATION</t>
  </si>
  <si>
    <t xml:space="preserve">OTHER RECONCILING ITEMS </t>
  </si>
  <si>
    <r>
      <t xml:space="preserve">PURPOSE: </t>
    </r>
    <r>
      <rPr>
        <sz val="11"/>
        <color theme="1"/>
        <rFont val="Calibri"/>
        <family val="2"/>
        <scheme val="minor"/>
      </rPr>
      <t xml:space="preserve">To determine if reported other reconciling items existed at year-end, occurred during the fiscal period,  and cleared the subsequent month's bank statement. </t>
    </r>
  </si>
  <si>
    <t xml:space="preserve">ROWD: </t>
  </si>
  <si>
    <t xml:space="preserve">Summary: </t>
  </si>
  <si>
    <t xml:space="preserve">Date </t>
  </si>
  <si>
    <t xml:space="preserve">Description of Reconciling Item </t>
  </si>
  <si>
    <t xml:space="preserve">Date Cleared </t>
  </si>
  <si>
    <t xml:space="preserve">Total Other Reconciling Items </t>
  </si>
  <si>
    <t>% Items Traced</t>
  </si>
  <si>
    <t>US Bank Reconciliation- Unpaid Checks</t>
  </si>
  <si>
    <t>Check #</t>
  </si>
  <si>
    <t>Amount</t>
  </si>
  <si>
    <t xml:space="preserve"> Date Issued</t>
  </si>
  <si>
    <t>FYE</t>
  </si>
  <si>
    <t>Days since Issue Date</t>
  </si>
  <si>
    <t>Item #</t>
  </si>
  <si>
    <t xml:space="preserve">OUTSTANDING CHECKS </t>
  </si>
  <si>
    <t>Total outdated checks. See issue:</t>
  </si>
  <si>
    <t xml:space="preserve">LEAD SHEET: </t>
  </si>
  <si>
    <t>SUMMARY:</t>
  </si>
  <si>
    <t>ISSUE:</t>
  </si>
  <si>
    <t xml:space="preserve">Outstanding Checks: </t>
  </si>
  <si>
    <t xml:space="preserve">*Note: The College does not hold investments </t>
  </si>
  <si>
    <t>CASH &amp; INVESTMENTS RECONCILIATION FY21</t>
  </si>
  <si>
    <r>
      <t xml:space="preserve">PURPOSE: </t>
    </r>
    <r>
      <rPr>
        <sz val="11"/>
        <rFont val="Calibri"/>
        <family val="2"/>
        <scheme val="minor"/>
      </rPr>
      <t xml:space="preserve">To identify and reconcile the outstanding check report to determine the amount of outdated checks at 6/30/21. </t>
    </r>
  </si>
  <si>
    <r>
      <rPr>
        <b/>
        <sz val="11"/>
        <rFont val="Calibri"/>
        <family val="2"/>
        <scheme val="minor"/>
      </rPr>
      <t>SOURCE:</t>
    </r>
    <r>
      <rPr>
        <sz val="11"/>
        <rFont val="Calibri"/>
        <family val="2"/>
        <scheme val="minor"/>
      </rPr>
      <t xml:space="preserve"> Cliff Fredrickson, Budget Director</t>
    </r>
  </si>
  <si>
    <r>
      <rPr>
        <b/>
        <sz val="11"/>
        <rFont val="Calibri"/>
        <family val="2"/>
        <scheme val="minor"/>
      </rPr>
      <t>DETAIL:</t>
    </r>
    <r>
      <rPr>
        <sz val="11"/>
        <rFont val="Calibri"/>
        <family val="2"/>
        <scheme val="minor"/>
      </rPr>
      <t xml:space="preserve"> We obtained the US Bank Reconciliation Report as of June 30, 2021. We identified all unpaid checks that have been outstanding for greater than 180 days for a total of $7,337.01.  Additionally, we tied the total balance of O/S checks at 6/30/21 to the bank and GL as noted on the "Summary" tab.</t>
    </r>
  </si>
  <si>
    <t>Per Bank Recon 6/30/2021</t>
  </si>
  <si>
    <t>Per College Bank Recon 6/30/2021</t>
  </si>
  <si>
    <r>
      <rPr>
        <b/>
        <sz val="11"/>
        <color theme="1"/>
        <rFont val="Calibri"/>
        <family val="2"/>
        <scheme val="minor"/>
      </rPr>
      <t>PURPOSE:</t>
    </r>
    <r>
      <rPr>
        <sz val="11"/>
        <color theme="1"/>
        <rFont val="Calibri"/>
        <family val="2"/>
        <scheme val="minor"/>
      </rPr>
      <t xml:space="preserve"> To trace deposits in transit at June 30, 2021, to the subsequent month's bank statement. </t>
    </r>
  </si>
  <si>
    <r>
      <t>SOURCE:</t>
    </r>
    <r>
      <rPr>
        <sz val="11"/>
        <color theme="1"/>
        <rFont val="Calibri"/>
        <family val="2"/>
        <scheme val="minor"/>
      </rPr>
      <t xml:space="preserve"> Alyshia Josleyn, Director of Financial Services </t>
    </r>
  </si>
  <si>
    <t>TESTING:</t>
  </si>
  <si>
    <t>MERCHANT FEE POSTED</t>
  </si>
  <si>
    <t xml:space="preserve">Monthly merchant fees are charged to checking. The College makes a monthly request to have the fees reversed from checking account and moved to the analysis account. </t>
  </si>
  <si>
    <t>Ref # 9254527789</t>
  </si>
  <si>
    <t>Ref # 9254240162</t>
  </si>
  <si>
    <t>Ref # 9254527816</t>
  </si>
  <si>
    <t xml:space="preserve">We tied amounts to 6/30/21 US Bank Financial Guarantee Project Statement (#2372) </t>
  </si>
  <si>
    <t>Ref # 211811025955100N00</t>
  </si>
  <si>
    <t>Wire Debit REF003439</t>
  </si>
  <si>
    <t>Balance
June 30, 2021</t>
  </si>
  <si>
    <t>EFT Deposit WA ST SAC</t>
  </si>
  <si>
    <t>Cancelled Items</t>
  </si>
  <si>
    <t>Bank Mobile Return</t>
  </si>
  <si>
    <t>Ref # 9916001118</t>
  </si>
  <si>
    <t>Ref # 211870044895860N00</t>
  </si>
  <si>
    <t>N/A</t>
  </si>
  <si>
    <t>Web BOFA 372186410885</t>
  </si>
  <si>
    <t>WSAC</t>
  </si>
  <si>
    <t>Tax PMNT DOR</t>
  </si>
  <si>
    <t>KEY MERCH SCVS 896170061882</t>
  </si>
  <si>
    <t>FSTACK BOFA 345858140881</t>
  </si>
  <si>
    <t>PARKEON MERCH 8018409469</t>
  </si>
  <si>
    <t>CASHNET</t>
  </si>
  <si>
    <t>WSOS</t>
  </si>
  <si>
    <t>WA ST SAC</t>
  </si>
  <si>
    <t>XXVA CH33 VAED TREAS 310</t>
  </si>
  <si>
    <t>TAX PMNT WA DEPT TREASURY</t>
  </si>
  <si>
    <t>AMERICAN EXPRESS</t>
  </si>
  <si>
    <t>BANK OF AMERICA</t>
  </si>
  <si>
    <t>KEY MERCHANT SVS</t>
  </si>
  <si>
    <t>WIRE RETURN LESS $47 BANK FEE</t>
  </si>
  <si>
    <t>Campus parking transaction</t>
  </si>
  <si>
    <t>NELNET</t>
  </si>
  <si>
    <t>NelNet transactions are student payments from their payment plans</t>
  </si>
  <si>
    <t>International student payment via wire</t>
  </si>
  <si>
    <t>Tax payment</t>
  </si>
  <si>
    <t>Wire was returned</t>
  </si>
  <si>
    <t>Tax payment to the WA department of revenue</t>
  </si>
  <si>
    <t>Ch 33 payment (Post 9/11 GI bill)</t>
  </si>
  <si>
    <t>At June 30, 2021</t>
  </si>
  <si>
    <t>Banking Fees</t>
  </si>
  <si>
    <t>Financial Aid remitance, still researching where to put it in the GL</t>
  </si>
  <si>
    <t>Bank Fee</t>
  </si>
  <si>
    <t>Credit from bank mobile for funds that couldn't be disbursed to a student</t>
  </si>
  <si>
    <t>Formstack amount - students paying fees online for applications</t>
  </si>
  <si>
    <t>Reimbursements for the Washington State College Grant, the Passport to College Program, and the College Bound Scholarship program, etc.</t>
  </si>
  <si>
    <r>
      <t xml:space="preserve">We obtained June 30, 2021 bank statements and bank reconciliations. We also obtained the July 2021 bank statement to verify reconciling items and deposits in transit.  We tested for Existence on this tab by ensuring that reported balances exist at fiscal year end, are on hand and in the name of the College, and agree to actual amounts in existence at the bank. We tied reported checks outstanding to the US BANK Consolidated Check Report provided by the bank and verified amount reported as OS at 6/30/21. We identified checks over 180 days old. See issue linked on right. We tested deposits in transit. Additionally, we tested 100% of other reconciling items. See testing linked at right. </t>
    </r>
    <r>
      <rPr>
        <b/>
        <sz val="11"/>
        <rFont val="Calibri"/>
        <family val="2"/>
        <scheme val="minor"/>
      </rPr>
      <t xml:space="preserve">  </t>
    </r>
  </si>
  <si>
    <t>Bank Statements listed below and reconciling items obtained from Alyshia Joselyn, Director of Financial Services</t>
  </si>
  <si>
    <r>
      <t xml:space="preserve">DETAIL: </t>
    </r>
    <r>
      <rPr>
        <sz val="11"/>
        <rFont val="Calibri"/>
        <family val="2"/>
        <scheme val="minor"/>
      </rPr>
      <t xml:space="preserve">We traced 100% of Other Reconciling Items  at 6/30/2021 to their corresponding bank statements. We inquired with Alysha Joselyn, Director of Financial Services, on the other reconciling items selected and she explained description of item. </t>
    </r>
  </si>
  <si>
    <r>
      <t xml:space="preserve">CONCLUSION: </t>
    </r>
    <r>
      <rPr>
        <sz val="11"/>
        <color theme="1"/>
        <rFont val="Calibri"/>
        <family val="2"/>
        <scheme val="minor"/>
      </rPr>
      <t xml:space="preserve">We traced 100% of deposits in transit at June 30, 2021 to the subsequent month's bank statement or attained an explanation for the descrepancy. </t>
    </r>
  </si>
  <si>
    <t>On July recap of posted items report on bank statement (Check Cancelled in July)</t>
  </si>
  <si>
    <t>No issues noted</t>
  </si>
  <si>
    <r>
      <t>CONCLUSION:</t>
    </r>
    <r>
      <rPr>
        <sz val="11"/>
        <color theme="1"/>
        <rFont val="Calibri"/>
        <family val="2"/>
        <scheme val="minor"/>
      </rPr>
      <t>There were $7,337.01 of outdated checks. See issue below.</t>
    </r>
  </si>
  <si>
    <r>
      <t xml:space="preserve">The GL entry for this deposit was keyed incorrectly for $17,100 but the actual bank EFT was $17,711. A Correction entry is needed. Alyshia listed the GL amount with deposits in transit on the previous tab. </t>
    </r>
    <r>
      <rPr>
        <b/>
        <sz val="11"/>
        <color theme="1"/>
        <rFont val="Calibri"/>
        <family val="2"/>
        <scheme val="minor"/>
      </rPr>
      <t>Total misstatatement is $611. See Below in red.</t>
    </r>
  </si>
  <si>
    <r>
      <t xml:space="preserve">The GL entry for this deposit was keyed incorrectly for $776,734 but the actual bank EFT was $779,734. A Correction entry is needed. Alyshia listed the GL amount with deposits in transit on the previous tab. </t>
    </r>
    <r>
      <rPr>
        <b/>
        <sz val="11"/>
        <color theme="1"/>
        <rFont val="Calibri"/>
        <family val="2"/>
        <scheme val="minor"/>
      </rPr>
      <t xml:space="preserve">Total misstatatement is $3,000. See below in red. </t>
    </r>
  </si>
  <si>
    <t>Misstatements</t>
  </si>
  <si>
    <r>
      <t xml:space="preserve">The GL entry for this deposit was keyed incorrectly for $17,100 but the actual bank EFT was $17,711. A Correction entry is needed. Alyshia listed the GL amount with deposits in transit on the previous tab. </t>
    </r>
    <r>
      <rPr>
        <b/>
        <sz val="11"/>
        <color rgb="FFFF0000"/>
        <rFont val="Calibri"/>
        <family val="2"/>
        <scheme val="minor"/>
      </rPr>
      <t>Total misstatatement is $611. See Below in red.</t>
    </r>
  </si>
  <si>
    <r>
      <t xml:space="preserve">The GL entry for this deposit was keyed incorrectly for $776,734 but the actual bank EFT was $779,734. A Correction entry is needed. Alyshia listed the GL amount with deposits in transit on the previous tab. </t>
    </r>
    <r>
      <rPr>
        <b/>
        <sz val="11"/>
        <color rgb="FFFF0000"/>
        <rFont val="Calibri"/>
        <family val="2"/>
        <scheme val="minor"/>
      </rPr>
      <t xml:space="preserve">Total misstatatement is $3,000. See below in red. </t>
    </r>
  </si>
  <si>
    <t>Total Misstatements</t>
  </si>
  <si>
    <r>
      <t xml:space="preserve">CONCLUSION: </t>
    </r>
    <r>
      <rPr>
        <sz val="11"/>
        <color theme="1"/>
        <rFont val="Calibri"/>
        <family val="2"/>
        <scheme val="minor"/>
      </rPr>
      <t xml:space="preserve">We determined other reconciling items existed at year end and actually occurred during the fiscal period. </t>
    </r>
    <r>
      <rPr>
        <b/>
        <i/>
        <sz val="11"/>
        <color theme="1"/>
        <rFont val="Calibri"/>
        <family val="2"/>
        <scheme val="minor"/>
      </rPr>
      <t>There were $61,804 of items misstated in red below.</t>
    </r>
  </si>
  <si>
    <r>
      <t xml:space="preserve">The GL entry for this deposit was keyed incorrectly for $17,100 but the actual bank EFT was $17,711. A Correction entry is needed. Alyshia listed the Bank EFT amount in other reconciling items on the following tab. </t>
    </r>
    <r>
      <rPr>
        <b/>
        <sz val="11"/>
        <color theme="1"/>
        <rFont val="Calibri"/>
        <family val="2"/>
        <scheme val="minor"/>
      </rPr>
      <t xml:space="preserve">Total misstatatement is $611 . </t>
    </r>
  </si>
  <si>
    <r>
      <t xml:space="preserve">The GL entry for this deposit was keyed incorrectly for $776,734 but the actual bank EFT was $779,734. A Correction entry is needed. Alyshia listed the Bank EFT amount in other reconciling items on the following tab. </t>
    </r>
    <r>
      <rPr>
        <b/>
        <sz val="11"/>
        <color theme="1"/>
        <rFont val="Calibri"/>
        <family val="2"/>
        <scheme val="minor"/>
      </rPr>
      <t>Total misstatatement is $3,000.</t>
    </r>
  </si>
  <si>
    <t>See Issue</t>
  </si>
  <si>
    <r>
      <rPr>
        <sz val="11"/>
        <rFont val="Calibri"/>
        <family val="2"/>
        <scheme val="minor"/>
      </rPr>
      <t>We tied amounts to the US BANK Account Statement dated 6/30/21  (#1424). We tied total amount of OS Checks to US BANK Consolidated Check Report and noted amounts agree without exception. We also noted there checks over 180 days old.</t>
    </r>
    <r>
      <rPr>
        <sz val="11"/>
        <color rgb="FFC00000"/>
        <rFont val="Calibri"/>
        <family val="2"/>
        <scheme val="minor"/>
      </rPr>
      <t xml:space="preserve"> See issue linked above.</t>
    </r>
    <r>
      <rPr>
        <sz val="11"/>
        <color rgb="FFFF0000"/>
        <rFont val="Calibri"/>
        <family val="2"/>
        <scheme val="minor"/>
      </rPr>
      <t xml:space="preserve"> </t>
    </r>
    <r>
      <rPr>
        <sz val="11"/>
        <color theme="1"/>
        <rFont val="Calibri"/>
        <family val="2"/>
        <scheme val="minor"/>
      </rPr>
      <t xml:space="preserve"> See testing of deposits in transit and other reconciling items linked above. The college did not perform a bank reconciliation for June 30, 2021 until February 2022. Additionally the Other Reconciling Items were misstated by $62K. </t>
    </r>
    <r>
      <rPr>
        <sz val="11"/>
        <color rgb="FFFF0000"/>
        <rFont val="Calibri"/>
        <family val="2"/>
        <scheme val="minor"/>
      </rPr>
      <t>See issue</t>
    </r>
  </si>
  <si>
    <r>
      <t xml:space="preserve">No petty cash reconciliation was performed for FY21. </t>
    </r>
    <r>
      <rPr>
        <sz val="11"/>
        <color rgb="FFFF0000"/>
        <rFont val="Calibri"/>
        <family val="2"/>
        <scheme val="minor"/>
      </rPr>
      <t>See issue</t>
    </r>
    <r>
      <rPr>
        <sz val="11"/>
        <color theme="1"/>
        <rFont val="Calibri"/>
        <family val="2"/>
        <scheme val="minor"/>
      </rPr>
      <t xml:space="preserve"> </t>
    </r>
  </si>
  <si>
    <r>
      <t xml:space="preserve">We determined cash and investments were misstated by the below amount at year end. </t>
    </r>
    <r>
      <rPr>
        <sz val="11"/>
        <color rgb="FFFF0000"/>
        <rFont val="Calibri"/>
        <family val="2"/>
        <scheme val="minor"/>
      </rPr>
      <t>See issue</t>
    </r>
    <r>
      <rPr>
        <sz val="11"/>
        <rFont val="Calibri"/>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</si>
</sst>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7" formatCode="&quot;$&quot;#,##0.00_);\(&quot;$&quot;#,##0.00\)"/>
    <numFmt numFmtId="44" formatCode="_(&quot;$&quot;* #,##0.00_);_(&quot;$&quot;* \(#,##0.00\);_(&quot;$&quot;* &quot;-&quot;??_);_(@_)"/>
    <numFmt numFmtId="43" formatCode="_(* #,##0.00_);_(* \(#,##0.00\);_(* &quot;-&quot;??_);_(@_)"/>
    <numFmt numFmtId="164" formatCode="_(&quot;$&quot;* #,##0_);_(&quot;$&quot;* \(#,##0\);_(&quot;$&quot;* &quot;-&quot;??_);_(@_)"/>
    <numFmt numFmtId="165" formatCode="[$-10409]&quot;$&quot;#,##0;\(&quot;$&quot;#,##0\)"/>
    <numFmt numFmtId="166" formatCode="&quot;$&quot;#,##0;\(&quot;$&quot;#,##0\)"/>
    <numFmt numFmtId="167" formatCode="_(* #,##0_);_(* \(#,##0\);_(* &quot;-&quot;??_);_(@_)"/>
    <numFmt numFmtId="168" formatCode="0.0%"/>
  </numFmts>
  <fonts count="20" x14ac:knownFonts="1">
    <font>
      <sz val="11"/>
      <color theme="1"/>
      <name val="Calibri"/>
      <family val="2"/>
      <scheme val="minor"/>
    </font>
    <font>
      <sz val="11"/>
      <color theme="1"/>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sz val="11"/>
      <color theme="0"/>
      <name val="Calibri"/>
      <family val="2"/>
      <scheme val="minor"/>
    </font>
    <font>
      <b/>
      <i/>
      <sz val="11"/>
      <color theme="1"/>
      <name val="Calibri"/>
      <family val="2"/>
      <scheme val="minor"/>
    </font>
    <font>
      <b/>
      <sz val="14"/>
      <color theme="0"/>
      <name val="Calibri"/>
      <family val="2"/>
      <scheme val="minor"/>
    </font>
    <font>
      <sz val="11"/>
      <name val="Calibri"/>
      <family val="2"/>
      <scheme val="minor"/>
    </font>
    <font>
      <b/>
      <sz val="11"/>
      <name val="Calibri"/>
      <family val="2"/>
      <scheme val="minor"/>
    </font>
    <font>
      <i/>
      <sz val="11"/>
      <color theme="1"/>
      <name val="Calibri"/>
      <family val="2"/>
      <scheme val="minor"/>
    </font>
    <font>
      <sz val="10"/>
      <color indexed="8"/>
      <name val="Arial"/>
      <family val="2"/>
    </font>
    <font>
      <b/>
      <sz val="11"/>
      <color theme="0"/>
      <name val="Calibri"/>
      <family val="2"/>
    </font>
    <font>
      <sz val="11"/>
      <color indexed="8"/>
      <name val="Calibri"/>
      <family val="2"/>
    </font>
    <font>
      <sz val="11"/>
      <color rgb="FF000000"/>
      <name val="Calibri"/>
      <family val="2"/>
      <scheme val="minor"/>
    </font>
    <font>
      <b/>
      <i/>
      <sz val="11"/>
      <color rgb="FFFF0000"/>
      <name val="Calibri"/>
      <family val="2"/>
      <scheme val="minor"/>
    </font>
    <font>
      <sz val="11"/>
      <color rgb="FFC00000"/>
      <name val="Calibri"/>
      <family val="2"/>
      <scheme val="minor"/>
    </font>
    <font>
      <sz val="11"/>
      <color theme="8" tint="-0.249977111117893"/>
      <name val="Calibri"/>
      <family val="2"/>
      <scheme val="minor"/>
    </font>
    <font>
      <b/>
      <i/>
      <sz val="11"/>
      <color theme="8" tint="-0.249977111117893"/>
      <name val="Calibri"/>
      <family val="2"/>
      <scheme val="minor"/>
    </font>
    <font>
      <b/>
      <sz val="11"/>
      <color rgb="FFFF0000"/>
      <name val="Calibri"/>
      <family val="2"/>
      <scheme val="minor"/>
    </font>
  </fonts>
  <fills count="7">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rgb="FF008080"/>
        <bgColor indexed="64"/>
      </patternFill>
    </fill>
    <fill>
      <patternFill patternType="solid">
        <fgColor theme="8" tint="0.79998168889431442"/>
        <bgColor indexed="64"/>
      </patternFill>
    </fill>
  </fills>
  <borders count="17">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right/>
      <top/>
      <bottom style="double">
        <color indexed="64"/>
      </bottom>
      <diagonal/>
    </border>
  </borders>
  <cellStyleXfs count="6">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11" fillId="0" borderId="0"/>
    <xf numFmtId="0" fontId="14" fillId="0" borderId="0"/>
  </cellStyleXfs>
  <cellXfs count="161">
    <xf numFmtId="0" fontId="0" fillId="0" borderId="0" xfId="0"/>
    <xf numFmtId="0" fontId="0" fillId="0" borderId="0" xfId="0" applyAlignment="1">
      <alignment vertical="center"/>
    </xf>
    <xf numFmtId="0" fontId="0" fillId="0" borderId="0" xfId="0" applyFill="1" applyBorder="1" applyAlignment="1">
      <alignment horizontal="center" vertical="center"/>
    </xf>
    <xf numFmtId="0" fontId="0" fillId="0" borderId="0" xfId="0" applyFill="1" applyAlignment="1">
      <alignment vertical="center"/>
    </xf>
    <xf numFmtId="0" fontId="4" fillId="0" borderId="0" xfId="0" applyFont="1" applyFill="1" applyBorder="1" applyAlignment="1">
      <alignment vertical="center"/>
    </xf>
    <xf numFmtId="0" fontId="0" fillId="0" borderId="0" xfId="0" applyFont="1" applyFill="1" applyBorder="1" applyAlignment="1">
      <alignment vertical="center"/>
    </xf>
    <xf numFmtId="0" fontId="0" fillId="0" borderId="0" xfId="0" applyFont="1" applyAlignment="1">
      <alignment horizontal="left" vertical="center"/>
    </xf>
    <xf numFmtId="0" fontId="0" fillId="0" borderId="0" xfId="0" applyFont="1" applyAlignment="1">
      <alignment vertical="center"/>
    </xf>
    <xf numFmtId="0" fontId="8" fillId="0" borderId="0" xfId="0" applyFont="1" applyBorder="1" applyAlignment="1">
      <alignment horizontal="left" vertical="center" wrapText="1"/>
    </xf>
    <xf numFmtId="0" fontId="5" fillId="0" borderId="0" xfId="0" applyFont="1" applyFill="1" applyBorder="1" applyAlignment="1">
      <alignment horizontal="center" vertical="center" wrapText="1"/>
    </xf>
    <xf numFmtId="44" fontId="0" fillId="0" borderId="0" xfId="2" applyFont="1" applyFill="1" applyBorder="1" applyAlignment="1">
      <alignment vertical="center"/>
    </xf>
    <xf numFmtId="164" fontId="0" fillId="0" borderId="3" xfId="2" applyNumberFormat="1" applyFont="1" applyBorder="1" applyAlignment="1">
      <alignment vertical="center"/>
    </xf>
    <xf numFmtId="0" fontId="0" fillId="0" borderId="0" xfId="0" applyBorder="1" applyAlignment="1">
      <alignment vertical="center"/>
    </xf>
    <xf numFmtId="164" fontId="0" fillId="0" borderId="0" xfId="2" applyNumberFormat="1" applyFont="1" applyBorder="1" applyAlignment="1">
      <alignment vertical="center"/>
    </xf>
    <xf numFmtId="0" fontId="0" fillId="0" borderId="0" xfId="0" applyBorder="1" applyAlignment="1">
      <alignment vertical="center" wrapText="1"/>
    </xf>
    <xf numFmtId="0" fontId="0" fillId="0" borderId="0" xfId="0" applyBorder="1" applyAlignment="1">
      <alignment horizontal="center" vertical="center"/>
    </xf>
    <xf numFmtId="164" fontId="0" fillId="0" borderId="0" xfId="0" applyNumberFormat="1" applyAlignment="1">
      <alignment vertical="center"/>
    </xf>
    <xf numFmtId="164" fontId="9" fillId="0" borderId="0" xfId="0" applyNumberFormat="1" applyFont="1" applyFill="1" applyBorder="1" applyAlignment="1">
      <alignment horizontal="right" vertical="center"/>
    </xf>
    <xf numFmtId="164" fontId="4" fillId="0" borderId="8" xfId="2" applyNumberFormat="1" applyFont="1" applyBorder="1" applyAlignment="1">
      <alignment vertical="center"/>
    </xf>
    <xf numFmtId="164" fontId="4" fillId="3" borderId="8" xfId="2" applyNumberFormat="1" applyFont="1" applyFill="1" applyBorder="1" applyAlignment="1">
      <alignment vertical="center"/>
    </xf>
    <xf numFmtId="0" fontId="15" fillId="0" borderId="0" xfId="0" applyFont="1" applyAlignment="1">
      <alignment vertical="center"/>
    </xf>
    <xf numFmtId="164" fontId="4" fillId="0" borderId="0" xfId="2" applyNumberFormat="1" applyFont="1" applyFill="1" applyAlignment="1">
      <alignment vertical="center"/>
    </xf>
    <xf numFmtId="165" fontId="0" fillId="0" borderId="0" xfId="0" applyNumberFormat="1" applyFill="1" applyAlignment="1">
      <alignment vertical="center"/>
    </xf>
    <xf numFmtId="167" fontId="0" fillId="0" borderId="0" xfId="0" applyNumberFormat="1" applyFont="1" applyFill="1" applyBorder="1" applyAlignment="1">
      <alignment vertical="center"/>
    </xf>
    <xf numFmtId="167" fontId="0" fillId="0" borderId="0" xfId="0" applyNumberFormat="1" applyAlignment="1">
      <alignment vertical="center"/>
    </xf>
    <xf numFmtId="167" fontId="0" fillId="0" borderId="0" xfId="1" applyNumberFormat="1" applyFont="1" applyFill="1" applyBorder="1" applyAlignment="1">
      <alignment vertical="center"/>
    </xf>
    <xf numFmtId="167" fontId="6" fillId="0" borderId="0" xfId="1" applyNumberFormat="1" applyFont="1" applyFill="1" applyBorder="1" applyAlignment="1">
      <alignment vertical="center"/>
    </xf>
    <xf numFmtId="43" fontId="15" fillId="0" borderId="0" xfId="0" applyNumberFormat="1" applyFont="1" applyFill="1" applyAlignment="1">
      <alignment vertical="center"/>
    </xf>
    <xf numFmtId="0" fontId="0" fillId="0" borderId="0" xfId="0" applyFill="1" applyBorder="1" applyAlignment="1">
      <alignment vertical="center"/>
    </xf>
    <xf numFmtId="0" fontId="2" fillId="5" borderId="2" xfId="0" applyFont="1" applyFill="1" applyBorder="1" applyAlignment="1">
      <alignment horizontal="center" vertical="center" wrapText="1"/>
    </xf>
    <xf numFmtId="164" fontId="8" fillId="6" borderId="1" xfId="2" applyNumberFormat="1" applyFont="1" applyFill="1" applyBorder="1" applyAlignment="1">
      <alignment vertical="center"/>
    </xf>
    <xf numFmtId="164" fontId="0" fillId="6" borderId="1" xfId="2" applyNumberFormat="1" applyFont="1" applyFill="1" applyBorder="1" applyAlignment="1">
      <alignment vertical="center"/>
    </xf>
    <xf numFmtId="0" fontId="4" fillId="6" borderId="2" xfId="0" applyFont="1" applyFill="1" applyBorder="1" applyAlignment="1">
      <alignment horizontal="left" vertical="center"/>
    </xf>
    <xf numFmtId="0" fontId="0" fillId="6" borderId="2" xfId="0" applyFill="1" applyBorder="1" applyAlignment="1">
      <alignment horizontal="center" vertical="center"/>
    </xf>
    <xf numFmtId="164" fontId="0" fillId="6" borderId="2" xfId="2" applyNumberFormat="1" applyFont="1" applyFill="1" applyBorder="1" applyAlignment="1">
      <alignment vertical="center"/>
    </xf>
    <xf numFmtId="0" fontId="0" fillId="6" borderId="2" xfId="0" applyFill="1" applyBorder="1" applyAlignment="1">
      <alignment vertical="center" wrapText="1"/>
    </xf>
    <xf numFmtId="0" fontId="4" fillId="6" borderId="0" xfId="0" applyFont="1" applyFill="1" applyAlignment="1">
      <alignment horizontal="left" vertical="center"/>
    </xf>
    <xf numFmtId="0" fontId="0" fillId="6" borderId="1" xfId="0" applyFill="1" applyBorder="1" applyAlignment="1">
      <alignment horizontal="center" vertical="center"/>
    </xf>
    <xf numFmtId="0" fontId="4" fillId="6" borderId="2" xfId="0" applyFont="1" applyFill="1" applyBorder="1" applyAlignment="1">
      <alignment horizontal="left" vertical="center" wrapText="1"/>
    </xf>
    <xf numFmtId="0" fontId="4" fillId="0" borderId="0" xfId="0" applyFont="1"/>
    <xf numFmtId="0" fontId="4" fillId="0" borderId="1" xfId="0" applyFont="1" applyBorder="1" applyAlignment="1">
      <alignment horizontal="right" vertical="center"/>
    </xf>
    <xf numFmtId="0" fontId="4" fillId="0" borderId="1" xfId="0" applyFont="1" applyBorder="1" applyAlignment="1">
      <alignment vertical="center"/>
    </xf>
    <xf numFmtId="0" fontId="4" fillId="0" borderId="1" xfId="0" applyFont="1" applyBorder="1" applyAlignment="1">
      <alignment horizontal="center" vertical="center" wrapText="1"/>
    </xf>
    <xf numFmtId="0" fontId="4" fillId="0" borderId="8" xfId="0" applyFont="1" applyBorder="1" applyAlignment="1">
      <alignment horizontal="right"/>
    </xf>
    <xf numFmtId="44" fontId="0" fillId="0" borderId="8" xfId="2" applyFont="1" applyBorder="1"/>
    <xf numFmtId="0" fontId="0" fillId="0" borderId="0" xfId="0" applyBorder="1"/>
    <xf numFmtId="0" fontId="4" fillId="0" borderId="11" xfId="0" applyFont="1" applyBorder="1" applyAlignment="1">
      <alignment horizontal="right"/>
    </xf>
    <xf numFmtId="44" fontId="0" fillId="0" borderId="11" xfId="2" applyFont="1" applyBorder="1"/>
    <xf numFmtId="9" fontId="4" fillId="4" borderId="3" xfId="3" applyFont="1" applyFill="1" applyBorder="1"/>
    <xf numFmtId="44" fontId="0" fillId="0" borderId="0" xfId="2" applyFont="1"/>
    <xf numFmtId="0" fontId="7" fillId="0" borderId="0" xfId="0" applyFont="1" applyFill="1" applyBorder="1" applyAlignment="1">
      <alignment horizontal="center" vertical="center" wrapText="1"/>
    </xf>
    <xf numFmtId="0" fontId="4" fillId="0" borderId="0" xfId="0" applyFont="1" applyAlignment="1">
      <alignment horizontal="left" vertical="center"/>
    </xf>
    <xf numFmtId="0" fontId="4" fillId="0" borderId="2" xfId="0" applyFont="1" applyBorder="1" applyAlignment="1">
      <alignment horizontal="right" vertical="center"/>
    </xf>
    <xf numFmtId="0" fontId="4" fillId="0" borderId="2" xfId="0" applyFont="1" applyBorder="1" applyAlignment="1">
      <alignment vertical="center"/>
    </xf>
    <xf numFmtId="0" fontId="4" fillId="0" borderId="2" xfId="0" applyFont="1" applyBorder="1" applyAlignment="1">
      <alignment horizontal="center" vertical="center" wrapText="1"/>
    </xf>
    <xf numFmtId="44" fontId="0" fillId="0" borderId="0" xfId="2" applyFont="1" applyBorder="1" applyAlignment="1">
      <alignment vertical="center"/>
    </xf>
    <xf numFmtId="168" fontId="4" fillId="4" borderId="3" xfId="3" applyNumberFormat="1" applyFont="1" applyFill="1" applyBorder="1"/>
    <xf numFmtId="0" fontId="5" fillId="0" borderId="0" xfId="0" applyFont="1" applyFill="1" applyBorder="1" applyAlignment="1">
      <alignment horizontal="center"/>
    </xf>
    <xf numFmtId="0" fontId="0" fillId="0" borderId="0" xfId="0" applyFill="1"/>
    <xf numFmtId="0" fontId="0" fillId="2" borderId="0" xfId="0" applyFont="1" applyFill="1"/>
    <xf numFmtId="0" fontId="0" fillId="0" borderId="0" xfId="0" applyFont="1"/>
    <xf numFmtId="0" fontId="10" fillId="0" borderId="0" xfId="0" applyFont="1"/>
    <xf numFmtId="1" fontId="0" fillId="0" borderId="2" xfId="0" applyNumberFormat="1" applyBorder="1"/>
    <xf numFmtId="0" fontId="4" fillId="0" borderId="0" xfId="0" applyFont="1" applyFill="1" applyBorder="1" applyAlignment="1">
      <alignment vertical="center" wrapText="1"/>
    </xf>
    <xf numFmtId="44" fontId="0" fillId="6" borderId="2" xfId="2" applyFont="1" applyFill="1" applyBorder="1"/>
    <xf numFmtId="14" fontId="0" fillId="6" borderId="10" xfId="0" applyNumberFormat="1" applyFill="1" applyBorder="1"/>
    <xf numFmtId="14" fontId="0" fillId="0" borderId="1" xfId="0" applyNumberFormat="1" applyBorder="1"/>
    <xf numFmtId="1" fontId="0" fillId="0" borderId="1" xfId="0" applyNumberFormat="1" applyBorder="1"/>
    <xf numFmtId="0" fontId="4" fillId="0" borderId="2" xfId="0" applyFont="1" applyBorder="1"/>
    <xf numFmtId="0" fontId="8" fillId="0" borderId="0" xfId="0" applyFont="1" applyFill="1" applyBorder="1" applyAlignment="1">
      <alignment horizontal="left" vertical="center" wrapText="1"/>
    </xf>
    <xf numFmtId="0" fontId="4" fillId="0" borderId="0" xfId="0" applyFont="1" applyFill="1" applyAlignment="1">
      <alignment vertical="top"/>
    </xf>
    <xf numFmtId="0" fontId="9" fillId="0" borderId="0" xfId="0" applyFont="1" applyFill="1" applyBorder="1" applyAlignment="1">
      <alignment vertical="center" wrapText="1"/>
    </xf>
    <xf numFmtId="0" fontId="0" fillId="0" borderId="0" xfId="0" applyFont="1" applyFill="1" applyBorder="1"/>
    <xf numFmtId="0" fontId="0" fillId="0" borderId="0" xfId="0" applyFont="1" applyFill="1"/>
    <xf numFmtId="0" fontId="0" fillId="6" borderId="1" xfId="0" applyFill="1" applyBorder="1" applyAlignment="1">
      <alignment horizontal="left"/>
    </xf>
    <xf numFmtId="0" fontId="0" fillId="6" borderId="2" xfId="0" applyFill="1" applyBorder="1" applyAlignment="1">
      <alignment horizontal="left"/>
    </xf>
    <xf numFmtId="0" fontId="4" fillId="0" borderId="2" xfId="0" applyFont="1" applyBorder="1" applyAlignment="1">
      <alignment horizontal="right"/>
    </xf>
    <xf numFmtId="44" fontId="4" fillId="0" borderId="2" xfId="2" applyFont="1" applyBorder="1" applyAlignment="1">
      <alignment horizontal="right"/>
    </xf>
    <xf numFmtId="44" fontId="0" fillId="0" borderId="0" xfId="2" applyFont="1" applyBorder="1"/>
    <xf numFmtId="0" fontId="9" fillId="0" borderId="0" xfId="0" applyFont="1" applyFill="1" applyBorder="1" applyAlignment="1">
      <alignment horizontal="left" vertical="center" wrapText="1"/>
    </xf>
    <xf numFmtId="0" fontId="12" fillId="0" borderId="0" xfId="4" applyFont="1" applyFill="1" applyBorder="1" applyAlignment="1">
      <alignment horizontal="center" vertical="center"/>
    </xf>
    <xf numFmtId="0" fontId="2" fillId="0" borderId="0" xfId="4" applyFont="1" applyFill="1" applyBorder="1" applyAlignment="1">
      <alignment horizontal="center" vertical="center"/>
    </xf>
    <xf numFmtId="0" fontId="13" fillId="0" borderId="0" xfId="4" applyFont="1" applyFill="1" applyBorder="1" applyAlignment="1">
      <alignment vertical="center" wrapText="1"/>
    </xf>
    <xf numFmtId="165" fontId="14" fillId="0" borderId="0" xfId="5" applyNumberFormat="1" applyFont="1" applyFill="1" applyBorder="1" applyAlignment="1">
      <alignment horizontal="right" vertical="center" wrapText="1"/>
    </xf>
    <xf numFmtId="166" fontId="0" fillId="0" borderId="0" xfId="0" applyNumberFormat="1" applyFont="1" applyFill="1" applyBorder="1" applyAlignment="1">
      <alignment vertical="center"/>
    </xf>
    <xf numFmtId="165" fontId="0" fillId="0" borderId="0" xfId="0" applyNumberFormat="1" applyBorder="1" applyAlignment="1">
      <alignment vertical="center"/>
    </xf>
    <xf numFmtId="7" fontId="4" fillId="0" borderId="0" xfId="0" applyNumberFormat="1" applyFont="1" applyBorder="1" applyAlignment="1">
      <alignment vertical="center"/>
    </xf>
    <xf numFmtId="44" fontId="9" fillId="6" borderId="16" xfId="0" applyNumberFormat="1" applyFont="1" applyFill="1" applyBorder="1"/>
    <xf numFmtId="0" fontId="10" fillId="0" borderId="0" xfId="0" applyFont="1" applyAlignment="1">
      <alignment vertical="center"/>
    </xf>
    <xf numFmtId="0" fontId="4" fillId="0" borderId="0" xfId="0" applyFont="1" applyAlignment="1">
      <alignment horizontal="center" vertical="center"/>
    </xf>
    <xf numFmtId="0" fontId="4" fillId="0" borderId="0" xfId="0" applyFont="1" applyFill="1" applyAlignment="1">
      <alignment horizontal="center" vertical="center"/>
    </xf>
    <xf numFmtId="0" fontId="5" fillId="0" borderId="0" xfId="0" applyFont="1" applyFill="1" applyBorder="1" applyAlignment="1">
      <alignment horizontal="center" wrapText="1"/>
    </xf>
    <xf numFmtId="0" fontId="0" fillId="0" borderId="0" xfId="0" applyAlignment="1">
      <alignment wrapText="1"/>
    </xf>
    <xf numFmtId="0" fontId="4" fillId="0" borderId="0" xfId="0" applyFont="1" applyAlignment="1">
      <alignment horizontal="left" vertical="center" wrapText="1"/>
    </xf>
    <xf numFmtId="0" fontId="17" fillId="0" borderId="0" xfId="0" applyFont="1" applyBorder="1" applyAlignment="1">
      <alignment vertical="center" wrapText="1"/>
    </xf>
    <xf numFmtId="14" fontId="8" fillId="0" borderId="13" xfId="0" applyNumberFormat="1" applyFont="1" applyFill="1" applyBorder="1" applyAlignment="1">
      <alignment vertical="center"/>
    </xf>
    <xf numFmtId="44" fontId="8" fillId="0" borderId="0" xfId="2" applyFont="1" applyFill="1" applyBorder="1" applyAlignment="1">
      <alignment vertical="center"/>
    </xf>
    <xf numFmtId="14" fontId="8" fillId="0" borderId="14" xfId="0" applyNumberFormat="1" applyFont="1" applyFill="1" applyBorder="1" applyAlignment="1">
      <alignment vertical="center"/>
    </xf>
    <xf numFmtId="0" fontId="8" fillId="0" borderId="0" xfId="0" applyFont="1" applyFill="1" applyBorder="1" applyAlignment="1">
      <alignment vertical="center"/>
    </xf>
    <xf numFmtId="14" fontId="8" fillId="0" borderId="14" xfId="0" applyNumberFormat="1" applyFont="1" applyFill="1" applyBorder="1" applyAlignment="1">
      <alignment horizontal="right" vertical="center"/>
    </xf>
    <xf numFmtId="14" fontId="8" fillId="0" borderId="7" xfId="0" applyNumberFormat="1" applyFont="1" applyFill="1" applyBorder="1" applyAlignment="1">
      <alignment vertical="center"/>
    </xf>
    <xf numFmtId="44" fontId="8" fillId="0" borderId="8" xfId="2" applyFont="1" applyFill="1" applyBorder="1" applyAlignment="1">
      <alignment vertical="center"/>
    </xf>
    <xf numFmtId="0" fontId="8" fillId="0" borderId="8" xfId="0" applyFont="1" applyFill="1" applyBorder="1" applyAlignment="1">
      <alignment vertical="center"/>
    </xf>
    <xf numFmtId="14" fontId="8" fillId="0" borderId="1" xfId="0" applyNumberFormat="1" applyFont="1" applyFill="1" applyBorder="1" applyAlignment="1">
      <alignment vertical="center" wrapText="1"/>
    </xf>
    <xf numFmtId="14" fontId="8" fillId="0" borderId="9" xfId="0" applyNumberFormat="1" applyFont="1" applyFill="1" applyBorder="1" applyAlignment="1">
      <alignment horizontal="right" vertical="center"/>
    </xf>
    <xf numFmtId="0" fontId="18" fillId="0" borderId="0" xfId="0" applyFont="1" applyAlignment="1">
      <alignment vertical="center"/>
    </xf>
    <xf numFmtId="0" fontId="0" fillId="0" borderId="0" xfId="0" applyFont="1" applyFill="1" applyAlignment="1">
      <alignment vertical="center"/>
    </xf>
    <xf numFmtId="0" fontId="4" fillId="0" borderId="0" xfId="0" applyFont="1" applyFill="1" applyAlignment="1">
      <alignment vertical="center"/>
    </xf>
    <xf numFmtId="0" fontId="4" fillId="0" borderId="0" xfId="0" applyFont="1" applyFill="1"/>
    <xf numFmtId="0" fontId="0" fillId="0" borderId="15" xfId="0" applyFill="1" applyBorder="1" applyAlignment="1">
      <alignment wrapText="1"/>
    </xf>
    <xf numFmtId="14" fontId="0" fillId="0" borderId="13" xfId="0" applyNumberFormat="1" applyFill="1" applyBorder="1" applyAlignment="1">
      <alignment vertical="center"/>
    </xf>
    <xf numFmtId="0" fontId="0" fillId="0" borderId="14" xfId="0" applyFill="1" applyBorder="1" applyAlignment="1">
      <alignment vertical="center"/>
    </xf>
    <xf numFmtId="14" fontId="0" fillId="0" borderId="15" xfId="0" applyNumberFormat="1" applyFill="1" applyBorder="1" applyAlignment="1">
      <alignment vertical="center"/>
    </xf>
    <xf numFmtId="0" fontId="0" fillId="0" borderId="15" xfId="0" applyFill="1" applyBorder="1" applyAlignment="1">
      <alignment vertical="center" wrapText="1"/>
    </xf>
    <xf numFmtId="14" fontId="0" fillId="0" borderId="15" xfId="0" applyNumberFormat="1" applyFill="1" applyBorder="1" applyAlignment="1">
      <alignment horizontal="right" vertical="center"/>
    </xf>
    <xf numFmtId="0" fontId="0" fillId="0" borderId="15" xfId="0" applyFill="1" applyBorder="1" applyAlignment="1">
      <alignment vertical="center"/>
    </xf>
    <xf numFmtId="14" fontId="0" fillId="0" borderId="7" xfId="0" applyNumberFormat="1" applyFill="1" applyBorder="1" applyAlignment="1">
      <alignment vertical="center"/>
    </xf>
    <xf numFmtId="44" fontId="0" fillId="0" borderId="8" xfId="2" applyFont="1" applyFill="1" applyBorder="1" applyAlignment="1">
      <alignment vertical="center"/>
    </xf>
    <xf numFmtId="0" fontId="0" fillId="0" borderId="9" xfId="0" applyFill="1" applyBorder="1" applyAlignment="1">
      <alignment vertical="center"/>
    </xf>
    <xf numFmtId="14" fontId="0" fillId="0" borderId="1" xfId="0" applyNumberFormat="1" applyFill="1" applyBorder="1" applyAlignment="1">
      <alignment vertical="center"/>
    </xf>
    <xf numFmtId="0" fontId="0" fillId="0" borderId="1" xfId="0" applyFill="1" applyBorder="1" applyAlignment="1">
      <alignment vertical="center"/>
    </xf>
    <xf numFmtId="0" fontId="8" fillId="0" borderId="0" xfId="0" applyFont="1" applyFill="1" applyBorder="1" applyAlignment="1">
      <alignment horizontal="left" vertical="center" wrapText="1"/>
    </xf>
    <xf numFmtId="14" fontId="3" fillId="0" borderId="13" xfId="0" applyNumberFormat="1" applyFont="1" applyFill="1" applyBorder="1" applyAlignment="1">
      <alignment vertical="center"/>
    </xf>
    <xf numFmtId="44" fontId="3" fillId="0" borderId="0" xfId="2" applyFont="1" applyFill="1" applyBorder="1" applyAlignment="1">
      <alignment vertical="center"/>
    </xf>
    <xf numFmtId="0" fontId="3" fillId="0" borderId="0" xfId="0" applyFont="1" applyFill="1" applyBorder="1" applyAlignment="1">
      <alignment vertical="center"/>
    </xf>
    <xf numFmtId="0" fontId="3" fillId="0" borderId="15" xfId="0" applyFont="1" applyFill="1" applyBorder="1" applyAlignment="1">
      <alignment wrapText="1"/>
    </xf>
    <xf numFmtId="14" fontId="3" fillId="0" borderId="14" xfId="0" applyNumberFormat="1" applyFont="1" applyFill="1" applyBorder="1" applyAlignment="1">
      <alignment vertical="center"/>
    </xf>
    <xf numFmtId="14" fontId="3" fillId="0" borderId="14" xfId="0" applyNumberFormat="1" applyFont="1" applyFill="1" applyBorder="1" applyAlignment="1">
      <alignment horizontal="right" vertical="center"/>
    </xf>
    <xf numFmtId="14" fontId="3" fillId="0" borderId="15" xfId="0" applyNumberFormat="1" applyFont="1" applyFill="1" applyBorder="1" applyAlignment="1">
      <alignment vertical="center" wrapText="1"/>
    </xf>
    <xf numFmtId="44" fontId="3" fillId="0" borderId="8" xfId="2" applyFont="1" applyBorder="1"/>
    <xf numFmtId="44" fontId="0" fillId="0" borderId="0" xfId="0" applyNumberFormat="1" applyAlignment="1">
      <alignment vertical="center"/>
    </xf>
    <xf numFmtId="44" fontId="0" fillId="0" borderId="0" xfId="0" applyNumberFormat="1" applyAlignment="1">
      <alignment wrapText="1"/>
    </xf>
    <xf numFmtId="0" fontId="8" fillId="0" borderId="0" xfId="0" applyFont="1" applyBorder="1" applyAlignment="1">
      <alignment horizontal="left" vertical="center" wrapText="1"/>
    </xf>
    <xf numFmtId="0" fontId="7" fillId="5" borderId="4" xfId="0" applyFont="1" applyFill="1" applyBorder="1" applyAlignment="1">
      <alignment horizontal="center" vertical="center" wrapText="1"/>
    </xf>
    <xf numFmtId="0" fontId="7" fillId="5" borderId="5" xfId="0" applyFont="1" applyFill="1" applyBorder="1" applyAlignment="1">
      <alignment horizontal="center" vertical="center" wrapText="1"/>
    </xf>
    <xf numFmtId="0" fontId="7" fillId="5" borderId="6" xfId="0" applyFont="1" applyFill="1" applyBorder="1" applyAlignment="1">
      <alignment horizontal="center" vertical="center" wrapText="1"/>
    </xf>
    <xf numFmtId="0" fontId="5" fillId="5" borderId="7" xfId="0" applyFont="1" applyFill="1" applyBorder="1" applyAlignment="1">
      <alignment horizontal="center" vertical="center"/>
    </xf>
    <xf numFmtId="0" fontId="5" fillId="5" borderId="8" xfId="0" applyFont="1" applyFill="1" applyBorder="1" applyAlignment="1">
      <alignment horizontal="center" vertical="center"/>
    </xf>
    <xf numFmtId="0" fontId="5" fillId="5" borderId="9" xfId="0" applyFont="1" applyFill="1" applyBorder="1" applyAlignment="1">
      <alignment horizontal="center" vertical="center"/>
    </xf>
    <xf numFmtId="0" fontId="8" fillId="0" borderId="0" xfId="0" applyFont="1" applyBorder="1" applyAlignment="1">
      <alignment horizontal="left" vertical="center"/>
    </xf>
    <xf numFmtId="0" fontId="4" fillId="0" borderId="0" xfId="0" applyFont="1" applyFill="1" applyBorder="1" applyAlignment="1">
      <alignment horizontal="left" vertical="center"/>
    </xf>
    <xf numFmtId="0" fontId="8" fillId="0" borderId="0" xfId="0" applyFont="1" applyFill="1" applyBorder="1" applyAlignment="1">
      <alignment horizontal="left" vertical="center" wrapText="1"/>
    </xf>
    <xf numFmtId="0" fontId="4" fillId="0" borderId="2" xfId="0" applyFont="1" applyBorder="1" applyAlignment="1">
      <alignment horizontal="center" vertical="center"/>
    </xf>
    <xf numFmtId="0" fontId="4" fillId="0" borderId="2" xfId="0" applyFont="1" applyFill="1" applyBorder="1" applyAlignment="1">
      <alignment horizontal="center" vertical="center"/>
    </xf>
    <xf numFmtId="0" fontId="7" fillId="5" borderId="2" xfId="0" applyFont="1" applyFill="1" applyBorder="1" applyAlignment="1">
      <alignment horizontal="center" vertical="center" wrapText="1"/>
    </xf>
    <xf numFmtId="0" fontId="9" fillId="0" borderId="0" xfId="0" applyFont="1" applyFill="1" applyBorder="1" applyAlignment="1">
      <alignment horizontal="left" vertical="center" wrapText="1"/>
    </xf>
    <xf numFmtId="0" fontId="7" fillId="5" borderId="10" xfId="0" applyFont="1" applyFill="1" applyBorder="1" applyAlignment="1">
      <alignment horizontal="center" vertical="center" wrapText="1"/>
    </xf>
    <xf numFmtId="0" fontId="7" fillId="5" borderId="11"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2" fillId="5" borderId="10" xfId="0" applyFont="1" applyFill="1" applyBorder="1" applyAlignment="1">
      <alignment horizontal="center"/>
    </xf>
    <xf numFmtId="0" fontId="2" fillId="5" borderId="11" xfId="0" applyFont="1" applyFill="1" applyBorder="1" applyAlignment="1">
      <alignment horizontal="center"/>
    </xf>
    <xf numFmtId="0" fontId="2" fillId="5" borderId="12" xfId="0" applyFont="1" applyFill="1" applyBorder="1" applyAlignment="1">
      <alignment horizontal="center"/>
    </xf>
    <xf numFmtId="0" fontId="4" fillId="6" borderId="10" xfId="0" applyFont="1" applyFill="1" applyBorder="1" applyAlignment="1">
      <alignment horizontal="center"/>
    </xf>
    <xf numFmtId="0" fontId="4" fillId="6" borderId="12" xfId="0" applyFont="1" applyFill="1" applyBorder="1" applyAlignment="1">
      <alignment horizontal="center"/>
    </xf>
    <xf numFmtId="0" fontId="4" fillId="0" borderId="0" xfId="0" applyFont="1" applyFill="1" applyAlignment="1">
      <alignment horizontal="left" wrapText="1"/>
    </xf>
    <xf numFmtId="0" fontId="2" fillId="5" borderId="2" xfId="0" applyFont="1" applyFill="1" applyBorder="1" applyAlignment="1">
      <alignment horizontal="center"/>
    </xf>
    <xf numFmtId="0" fontId="5" fillId="5" borderId="7" xfId="0" applyFont="1" applyFill="1" applyBorder="1" applyAlignment="1">
      <alignment horizontal="center"/>
    </xf>
    <xf numFmtId="0" fontId="5" fillId="5" borderId="8" xfId="0" applyFont="1" applyFill="1" applyBorder="1" applyAlignment="1">
      <alignment horizontal="center"/>
    </xf>
    <xf numFmtId="0" fontId="5" fillId="5" borderId="9" xfId="0" applyFont="1" applyFill="1" applyBorder="1" applyAlignment="1">
      <alignment horizontal="center"/>
    </xf>
    <xf numFmtId="0" fontId="9" fillId="0" borderId="0" xfId="0" applyFont="1" applyAlignment="1">
      <alignment horizontal="left" vertical="center" wrapText="1"/>
    </xf>
    <xf numFmtId="0" fontId="4" fillId="0" borderId="0" xfId="0" applyFont="1" applyAlignment="1">
      <alignment horizontal="left" vertical="center"/>
    </xf>
  </cellXfs>
  <cellStyles count="6">
    <cellStyle name="Comma" xfId="1" builtinId="3"/>
    <cellStyle name="Currency" xfId="2" builtinId="4"/>
    <cellStyle name="Normal" xfId="0" builtinId="0"/>
    <cellStyle name="Normal 2" xfId="5"/>
    <cellStyle name="Normal_Summary" xfId="4"/>
    <cellStyle name="Percent" xfId="3" builtinId="5"/>
  </cellStyles>
  <dxfs count="2">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008080"/>
      <color rgb="FF00F4E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8" Type="http://schemas.openxmlformats.org/officeDocument/2006/relationships/hyperlink" Target="tmlink://369255D65CC941DF9B92379E21650D42/3F404DD835974809896AEDC3C9CC3CD8/" TargetMode="External"/><Relationship Id="rId13" Type="http://schemas.openxmlformats.org/officeDocument/2006/relationships/hyperlink" Target="tmlink://E0E779DD8EA34728BFA5CD0BC36D9509/3F404DD835974809896AEDC3C9CC3CD8/" TargetMode="External"/><Relationship Id="rId18" Type="http://schemas.openxmlformats.org/officeDocument/2006/relationships/image" Target="../media/image6.png"/><Relationship Id="rId3" Type="http://schemas.openxmlformats.org/officeDocument/2006/relationships/hyperlink" Target="tmlink://DB1D9A14C8CB4E26A669843B6B6DCC4C/7FA1724783E64FE7BA0C6CCB7356A773/" TargetMode="External"/><Relationship Id="rId7" Type="http://schemas.openxmlformats.org/officeDocument/2006/relationships/hyperlink" Target="tmlink://62D3EAD73D0B4CFAA924E62A8A4F84CE/3F404DD835974809896AEDC3C9CC3CD8/" TargetMode="External"/><Relationship Id="rId12" Type="http://schemas.openxmlformats.org/officeDocument/2006/relationships/hyperlink" Target="tmlink://4D25191F1C754826A837704AC86405D1/3F404DD835974809896AEDC3C9CC3CD8/" TargetMode="External"/><Relationship Id="rId17" Type="http://schemas.openxmlformats.org/officeDocument/2006/relationships/hyperlink" Target="tmlink://0EF4B1C6C42C4B21B0CAA046074C70A5/3F404DD835974809896AEDC3C9CC3CD8/" TargetMode="External"/><Relationship Id="rId2" Type="http://schemas.openxmlformats.org/officeDocument/2006/relationships/image" Target="../media/image1.png"/><Relationship Id="rId16" Type="http://schemas.openxmlformats.org/officeDocument/2006/relationships/hyperlink" Target="tmlink://93F6154391B44BD58AC3A422C13E9754/3F404DD835974809896AEDC3C9CC3CD8/" TargetMode="External"/><Relationship Id="rId1" Type="http://schemas.openxmlformats.org/officeDocument/2006/relationships/hyperlink" Target="tmlink://34EC823A6EDC4FF39E7B94682CA82073/7FA1724783E64FE7BA0C6CCB7356A773/" TargetMode="External"/><Relationship Id="rId6" Type="http://schemas.openxmlformats.org/officeDocument/2006/relationships/image" Target="../media/image2.png"/><Relationship Id="rId11" Type="http://schemas.openxmlformats.org/officeDocument/2006/relationships/image" Target="../media/image4.png"/><Relationship Id="rId5" Type="http://schemas.openxmlformats.org/officeDocument/2006/relationships/hyperlink" Target="tmlink://3A9B62C3BBF6498CAB4AA3123DF38F6C/3F404DD835974809896AEDC3C9CC3CD8/" TargetMode="External"/><Relationship Id="rId15" Type="http://schemas.openxmlformats.org/officeDocument/2006/relationships/hyperlink" Target="tmlink://75963D5806854048AF08722CFFDB91CE/3F404DD835974809896AEDC3C9CC3CD8/" TargetMode="External"/><Relationship Id="rId10" Type="http://schemas.openxmlformats.org/officeDocument/2006/relationships/hyperlink" Target="tmlink://44456AAA469541298C8F5546AB7395A6/3F404DD835974809896AEDC3C9CC3CD8/" TargetMode="External"/><Relationship Id="rId4" Type="http://schemas.openxmlformats.org/officeDocument/2006/relationships/hyperlink" Target="tmlink://363252946EF64C98A9DC5A769DB1A7F9/7FA1724783E64FE7BA0C6CCB7356A773/" TargetMode="External"/><Relationship Id="rId9" Type="http://schemas.openxmlformats.org/officeDocument/2006/relationships/image" Target="../media/image3.png"/><Relationship Id="rId14" Type="http://schemas.openxmlformats.org/officeDocument/2006/relationships/image" Target="../media/image5.png"/></Relationships>
</file>

<file path=xl/drawings/_rels/drawing2.xml.rels><?xml version="1.0" encoding="UTF-8" standalone="yes"?>
<Relationships xmlns="http://schemas.openxmlformats.org/package/2006/relationships"><Relationship Id="rId3" Type="http://schemas.openxmlformats.org/officeDocument/2006/relationships/hyperlink" Target="tmlink://23EFD7B0015D4599B8D71570070B6A7E/3F404DD835974809896AEDC3C9CC3CD8/" TargetMode="External"/><Relationship Id="rId7" Type="http://schemas.openxmlformats.org/officeDocument/2006/relationships/hyperlink" Target="tmlink://C8370C2908E04060A9D1A523F46BB5CA/3F404DD835974809896AEDC3C9CC3CD8/" TargetMode="External"/><Relationship Id="rId2" Type="http://schemas.openxmlformats.org/officeDocument/2006/relationships/image" Target="../media/image3.png"/><Relationship Id="rId1" Type="http://schemas.openxmlformats.org/officeDocument/2006/relationships/hyperlink" Target="tmlink://D9C5C3BD795E4D228BDFD14A69565BB3/3F404DD835974809896AEDC3C9CC3CD8/" TargetMode="External"/><Relationship Id="rId6" Type="http://schemas.openxmlformats.org/officeDocument/2006/relationships/image" Target="../media/image8.png"/><Relationship Id="rId5" Type="http://schemas.openxmlformats.org/officeDocument/2006/relationships/hyperlink" Target="tmlink://F1EE22C3BE7A4B12AFB6CCE61CC4FDF1/3F404DD835974809896AEDC3C9CC3CD8/" TargetMode="External"/><Relationship Id="rId4" Type="http://schemas.openxmlformats.org/officeDocument/2006/relationships/image" Target="../media/image7.png"/></Relationships>
</file>

<file path=xl/drawings/_rels/drawing3.xml.rels><?xml version="1.0" encoding="UTF-8" standalone="yes"?>
<Relationships xmlns="http://schemas.openxmlformats.org/package/2006/relationships"><Relationship Id="rId3" Type="http://schemas.openxmlformats.org/officeDocument/2006/relationships/hyperlink" Target="tmlink://7609993AD3BC44BDBAE7262A07890C57/3F404DD835974809896AEDC3C9CC3CD8/" TargetMode="External"/><Relationship Id="rId2" Type="http://schemas.openxmlformats.org/officeDocument/2006/relationships/image" Target="../media/image3.png"/><Relationship Id="rId1" Type="http://schemas.openxmlformats.org/officeDocument/2006/relationships/hyperlink" Target="tmlink://F8918124545640318D9A04071B76F4CA/3F404DD835974809896AEDC3C9CC3CD8/" TargetMode="External"/><Relationship Id="rId6" Type="http://schemas.openxmlformats.org/officeDocument/2006/relationships/image" Target="../media/image7.png"/><Relationship Id="rId5" Type="http://schemas.openxmlformats.org/officeDocument/2006/relationships/hyperlink" Target="tmlink://AE58B949519949A589EDC8A3D7BC660B/3F404DD835974809896AEDC3C9CC3CD8/" TargetMode="External"/><Relationship Id="rId4" Type="http://schemas.openxmlformats.org/officeDocument/2006/relationships/image" Target="../media/image1.png"/></Relationships>
</file>

<file path=xl/drawings/_rels/drawing4.xml.rels><?xml version="1.0" encoding="UTF-8" standalone="yes"?>
<Relationships xmlns="http://schemas.openxmlformats.org/package/2006/relationships"><Relationship Id="rId8" Type="http://schemas.openxmlformats.org/officeDocument/2006/relationships/image" Target="../media/image5.png"/><Relationship Id="rId3" Type="http://schemas.openxmlformats.org/officeDocument/2006/relationships/hyperlink" Target="tmlink://20634230E2A84E69AEC0959CB2F84CB2/3F404DD835974809896AEDC3C9CC3CD8/" TargetMode="External"/><Relationship Id="rId7" Type="http://schemas.openxmlformats.org/officeDocument/2006/relationships/hyperlink" Target="tmlink://0B0D9328E9FB4C9F9BE35835B60F3E02/3F404DD835974809896AEDC3C9CC3CD8/" TargetMode="External"/><Relationship Id="rId2" Type="http://schemas.openxmlformats.org/officeDocument/2006/relationships/image" Target="../media/image3.png"/><Relationship Id="rId1" Type="http://schemas.openxmlformats.org/officeDocument/2006/relationships/hyperlink" Target="tmlink://C499CCCF9B5242E5A794E0F7260C0C60/3F404DD835974809896AEDC3C9CC3CD8/" TargetMode="External"/><Relationship Id="rId6" Type="http://schemas.openxmlformats.org/officeDocument/2006/relationships/image" Target="../media/image7.png"/><Relationship Id="rId5" Type="http://schemas.openxmlformats.org/officeDocument/2006/relationships/hyperlink" Target="tmlink://D04FA0EBAF0F4A3EB3DED521BF5BC977/3F404DD835974809896AEDC3C9CC3CD8/" TargetMode="External"/><Relationship Id="rId4"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xdr:from>
      <xdr:col>6</xdr:col>
      <xdr:colOff>1123950</xdr:colOff>
      <xdr:row>5</xdr:row>
      <xdr:rowOff>52918</xdr:rowOff>
    </xdr:from>
    <xdr:to>
      <xdr:col>10</xdr:col>
      <xdr:colOff>21166</xdr:colOff>
      <xdr:row>12</xdr:row>
      <xdr:rowOff>0</xdr:rowOff>
    </xdr:to>
    <xdr:cxnSp macro="">
      <xdr:nvCxnSpPr>
        <xdr:cNvPr id="4" name="Straight Arrow Connector 3"/>
        <xdr:cNvCxnSpPr/>
      </xdr:nvCxnSpPr>
      <xdr:spPr>
        <a:xfrm flipV="1">
          <a:off x="7867650" y="1043518"/>
          <a:ext cx="3154891" cy="1280582"/>
        </a:xfrm>
        <a:prstGeom prst="straightConnector1">
          <a:avLst/>
        </a:prstGeom>
        <a:ln>
          <a:solidFill>
            <a:srgbClr val="00808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10</xdr:col>
      <xdr:colOff>1746250</xdr:colOff>
      <xdr:row>4</xdr:row>
      <xdr:rowOff>179916</xdr:rowOff>
    </xdr:from>
    <xdr:to>
      <xdr:col>10</xdr:col>
      <xdr:colOff>2451198</xdr:colOff>
      <xdr:row>5</xdr:row>
      <xdr:rowOff>170416</xdr:rowOff>
    </xdr:to>
    <xdr:pic>
      <xdr:nvPicPr>
        <xdr:cNvPr id="13" name="Picture 12" descr="F.1.1|xlsx|34EC823A6EDC4FF39E7B94682CA82073|5|2">
          <a:hlinkClick xmlns:r="http://schemas.openxmlformats.org/officeDocument/2006/relationships" r:id="rId1" tooltip="F.1.1"/>
        </xdr:cNvPr>
        <xdr:cNvPicPr>
          <a:picLocks/>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12784667" y="984249"/>
          <a:ext cx="704948" cy="181000"/>
        </a:xfrm>
        <a:prstGeom prst="rect">
          <a:avLst/>
        </a:prstGeom>
        <a:solidFill>
          <a:scrgbClr r="0" g="0" b="0">
            <a:alpha val="0"/>
          </a:scrgbClr>
        </a:solidFill>
      </xdr:spPr>
    </xdr:pic>
    <xdr:clientData/>
  </xdr:twoCellAnchor>
  <xdr:twoCellAnchor editAs="oneCell">
    <xdr:from>
      <xdr:col>10</xdr:col>
      <xdr:colOff>2074333</xdr:colOff>
      <xdr:row>6</xdr:row>
      <xdr:rowOff>10583</xdr:rowOff>
    </xdr:from>
    <xdr:to>
      <xdr:col>10</xdr:col>
      <xdr:colOff>2779281</xdr:colOff>
      <xdr:row>7</xdr:row>
      <xdr:rowOff>1083</xdr:rowOff>
    </xdr:to>
    <xdr:pic>
      <xdr:nvPicPr>
        <xdr:cNvPr id="14" name="Picture 13" descr="F.1.1|xlsx|DB1D9A14C8CB4E26A669843B6B6DCC4C|5|2">
          <a:hlinkClick xmlns:r="http://schemas.openxmlformats.org/officeDocument/2006/relationships" r:id="rId3" tooltip="F.1.1"/>
        </xdr:cNvPr>
        <xdr:cNvPicPr>
          <a:picLocks/>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13112750" y="1195916"/>
          <a:ext cx="704948" cy="181000"/>
        </a:xfrm>
        <a:prstGeom prst="rect">
          <a:avLst/>
        </a:prstGeom>
        <a:solidFill>
          <a:scrgbClr r="0" g="0" b="0">
            <a:alpha val="0"/>
          </a:scrgbClr>
        </a:solidFill>
      </xdr:spPr>
    </xdr:pic>
    <xdr:clientData/>
  </xdr:twoCellAnchor>
  <xdr:twoCellAnchor editAs="oneCell">
    <xdr:from>
      <xdr:col>10</xdr:col>
      <xdr:colOff>1353608</xdr:colOff>
      <xdr:row>7</xdr:row>
      <xdr:rowOff>19050</xdr:rowOff>
    </xdr:from>
    <xdr:to>
      <xdr:col>10</xdr:col>
      <xdr:colOff>2058556</xdr:colOff>
      <xdr:row>8</xdr:row>
      <xdr:rowOff>9550</xdr:rowOff>
    </xdr:to>
    <xdr:pic>
      <xdr:nvPicPr>
        <xdr:cNvPr id="15" name="Picture 14" descr="F.1.1|xlsx|363252946EF64C98A9DC5A769DB1A7F9|5|2">
          <a:hlinkClick xmlns:r="http://schemas.openxmlformats.org/officeDocument/2006/relationships" r:id="rId4" tooltip="F.1.1"/>
        </xdr:cNvPr>
        <xdr:cNvPicPr>
          <a:picLocks/>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12354983" y="1390650"/>
          <a:ext cx="704948" cy="181000"/>
        </a:xfrm>
        <a:prstGeom prst="rect">
          <a:avLst/>
        </a:prstGeom>
        <a:solidFill>
          <a:scrgbClr r="0" g="0" b="0">
            <a:alpha val="0"/>
          </a:scrgbClr>
        </a:solidFill>
      </xdr:spPr>
    </xdr:pic>
    <xdr:clientData/>
  </xdr:twoCellAnchor>
  <xdr:twoCellAnchor>
    <xdr:from>
      <xdr:col>7</xdr:col>
      <xdr:colOff>885825</xdr:colOff>
      <xdr:row>6</xdr:row>
      <xdr:rowOff>152400</xdr:rowOff>
    </xdr:from>
    <xdr:to>
      <xdr:col>10</xdr:col>
      <xdr:colOff>0</xdr:colOff>
      <xdr:row>11</xdr:row>
      <xdr:rowOff>180975</xdr:rowOff>
    </xdr:to>
    <xdr:cxnSp macro="">
      <xdr:nvCxnSpPr>
        <xdr:cNvPr id="8" name="Straight Arrow Connector 7"/>
        <xdr:cNvCxnSpPr/>
      </xdr:nvCxnSpPr>
      <xdr:spPr>
        <a:xfrm flipV="1">
          <a:off x="9010650" y="1333500"/>
          <a:ext cx="1990725" cy="981075"/>
        </a:xfrm>
        <a:prstGeom prst="straightConnector1">
          <a:avLst/>
        </a:prstGeom>
        <a:ln>
          <a:solidFill>
            <a:srgbClr val="00808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10</xdr:col>
      <xdr:colOff>3152776</xdr:colOff>
      <xdr:row>13</xdr:row>
      <xdr:rowOff>1266825</xdr:rowOff>
    </xdr:from>
    <xdr:to>
      <xdr:col>10</xdr:col>
      <xdr:colOff>3876777</xdr:colOff>
      <xdr:row>13</xdr:row>
      <xdr:rowOff>1447825</xdr:rowOff>
    </xdr:to>
    <xdr:pic>
      <xdr:nvPicPr>
        <xdr:cNvPr id="2" name="Picture 1" descr="ISS.4||3A9B62C3BBF6498CAB4AA3123DF38F6C|2|2">
          <a:hlinkClick xmlns:r="http://schemas.openxmlformats.org/officeDocument/2006/relationships" r:id="rId5" tooltip="ISS.4"/>
        </xdr:cNvPr>
        <xdr:cNvPicPr>
          <a:picLocks/>
        </xdr:cNvPicPr>
      </xdr:nvPicPr>
      <xdr:blipFill>
        <a:blip xmlns:r="http://schemas.openxmlformats.org/officeDocument/2006/relationships" r:embed="rId6">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14154151" y="3971925"/>
          <a:ext cx="724001" cy="181000"/>
        </a:xfrm>
        <a:prstGeom prst="rect">
          <a:avLst/>
        </a:prstGeom>
        <a:solidFill>
          <a:scrgbClr r="0" g="0" b="0">
            <a:alpha val="0"/>
          </a:scrgbClr>
        </a:solidFill>
      </xdr:spPr>
    </xdr:pic>
    <xdr:clientData/>
  </xdr:twoCellAnchor>
  <xdr:twoCellAnchor editAs="oneCell">
    <xdr:from>
      <xdr:col>10</xdr:col>
      <xdr:colOff>3762376</xdr:colOff>
      <xdr:row>14</xdr:row>
      <xdr:rowOff>9525</xdr:rowOff>
    </xdr:from>
    <xdr:to>
      <xdr:col>10</xdr:col>
      <xdr:colOff>4486377</xdr:colOff>
      <xdr:row>15</xdr:row>
      <xdr:rowOff>25</xdr:rowOff>
    </xdr:to>
    <xdr:pic>
      <xdr:nvPicPr>
        <xdr:cNvPr id="3" name="Picture 2" descr="ISS.4||62D3EAD73D0B4CFAA924E62A8A4F84CE|2|2">
          <a:hlinkClick xmlns:r="http://schemas.openxmlformats.org/officeDocument/2006/relationships" r:id="rId7" tooltip="ISS.4"/>
        </xdr:cNvPr>
        <xdr:cNvPicPr>
          <a:picLocks/>
        </xdr:cNvPicPr>
      </xdr:nvPicPr>
      <xdr:blipFill>
        <a:blip xmlns:r="http://schemas.openxmlformats.org/officeDocument/2006/relationships" r:embed="rId6">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14763751" y="4238625"/>
          <a:ext cx="724001" cy="181000"/>
        </a:xfrm>
        <a:prstGeom prst="rect">
          <a:avLst/>
        </a:prstGeom>
        <a:solidFill>
          <a:scrgbClr r="0" g="0" b="0">
            <a:alpha val="0"/>
          </a:scrgbClr>
        </a:solidFill>
      </xdr:spPr>
    </xdr:pic>
    <xdr:clientData/>
  </xdr:twoCellAnchor>
  <xdr:twoCellAnchor editAs="oneCell">
    <xdr:from>
      <xdr:col>12</xdr:col>
      <xdr:colOff>609600</xdr:colOff>
      <xdr:row>4</xdr:row>
      <xdr:rowOff>9525</xdr:rowOff>
    </xdr:from>
    <xdr:to>
      <xdr:col>12</xdr:col>
      <xdr:colOff>1543180</xdr:colOff>
      <xdr:row>5</xdr:row>
      <xdr:rowOff>25</xdr:rowOff>
    </xdr:to>
    <xdr:pic>
      <xdr:nvPicPr>
        <xdr:cNvPr id="6" name="Picture 5" descr="F.1.PRG||369255D65CC941DF9B92379E21650D42|3|2">
          <a:hlinkClick xmlns:r="http://schemas.openxmlformats.org/officeDocument/2006/relationships" r:id="rId8" tooltip="F.1.PRG"/>
        </xdr:cNvPr>
        <xdr:cNvPicPr>
          <a:picLocks/>
        </xdr:cNvPicPr>
      </xdr:nvPicPr>
      <xdr:blipFill>
        <a:blip xmlns:r="http://schemas.openxmlformats.org/officeDocument/2006/relationships" r:embed="rId9">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14820900" y="809625"/>
          <a:ext cx="933580" cy="181000"/>
        </a:xfrm>
        <a:prstGeom prst="rect">
          <a:avLst/>
        </a:prstGeom>
        <a:solidFill>
          <a:scrgbClr r="0" g="0" b="0">
            <a:alpha val="0"/>
          </a:scrgbClr>
        </a:solidFill>
      </xdr:spPr>
    </xdr:pic>
    <xdr:clientData/>
  </xdr:twoCellAnchor>
  <xdr:twoCellAnchor editAs="oneCell">
    <xdr:from>
      <xdr:col>12</xdr:col>
      <xdr:colOff>752476</xdr:colOff>
      <xdr:row>5</xdr:row>
      <xdr:rowOff>9525</xdr:rowOff>
    </xdr:from>
    <xdr:to>
      <xdr:col>12</xdr:col>
      <xdr:colOff>1695583</xdr:colOff>
      <xdr:row>6</xdr:row>
      <xdr:rowOff>25</xdr:rowOff>
    </xdr:to>
    <xdr:pic>
      <xdr:nvPicPr>
        <xdr:cNvPr id="7" name="Picture 6" descr="B.1.PRG||44456AAA469541298C8F5546AB7395A6|3|2">
          <a:hlinkClick xmlns:r="http://schemas.openxmlformats.org/officeDocument/2006/relationships" r:id="rId10" tooltip="B.1.PRG"/>
        </xdr:cNvPr>
        <xdr:cNvPicPr>
          <a:picLocks/>
        </xdr:cNvPicPr>
      </xdr:nvPicPr>
      <xdr:blipFill>
        <a:blip xmlns:r="http://schemas.openxmlformats.org/officeDocument/2006/relationships" r:embed="rId11">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14963776" y="1000125"/>
          <a:ext cx="943107" cy="181000"/>
        </a:xfrm>
        <a:prstGeom prst="rect">
          <a:avLst/>
        </a:prstGeom>
        <a:solidFill>
          <a:scrgbClr r="0" g="0" b="0">
            <a:alpha val="0"/>
          </a:scrgbClr>
        </a:solidFill>
      </xdr:spPr>
    </xdr:pic>
    <xdr:clientData/>
  </xdr:twoCellAnchor>
  <xdr:twoCellAnchor editAs="oneCell">
    <xdr:from>
      <xdr:col>12</xdr:col>
      <xdr:colOff>838200</xdr:colOff>
      <xdr:row>6</xdr:row>
      <xdr:rowOff>28575</xdr:rowOff>
    </xdr:from>
    <xdr:to>
      <xdr:col>12</xdr:col>
      <xdr:colOff>1543148</xdr:colOff>
      <xdr:row>7</xdr:row>
      <xdr:rowOff>19075</xdr:rowOff>
    </xdr:to>
    <xdr:pic>
      <xdr:nvPicPr>
        <xdr:cNvPr id="9" name="Picture 8" descr="F.1.1|xlsx|4D25191F1C754826A837704AC86405D1|5|2">
          <a:hlinkClick xmlns:r="http://schemas.openxmlformats.org/officeDocument/2006/relationships" r:id="rId12" tooltip="F.1.1"/>
        </xdr:cNvPr>
        <xdr:cNvPicPr>
          <a:picLocks/>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15049500" y="1209675"/>
          <a:ext cx="704948" cy="181000"/>
        </a:xfrm>
        <a:prstGeom prst="rect">
          <a:avLst/>
        </a:prstGeom>
        <a:solidFill>
          <a:scrgbClr r="0" g="0" b="0">
            <a:alpha val="0"/>
          </a:scrgbClr>
        </a:solidFill>
      </xdr:spPr>
    </xdr:pic>
    <xdr:clientData/>
  </xdr:twoCellAnchor>
  <xdr:twoCellAnchor editAs="oneCell">
    <xdr:from>
      <xdr:col>10</xdr:col>
      <xdr:colOff>2895601</xdr:colOff>
      <xdr:row>6</xdr:row>
      <xdr:rowOff>0</xdr:rowOff>
    </xdr:from>
    <xdr:to>
      <xdr:col>10</xdr:col>
      <xdr:colOff>3619602</xdr:colOff>
      <xdr:row>6</xdr:row>
      <xdr:rowOff>181000</xdr:rowOff>
    </xdr:to>
    <xdr:pic>
      <xdr:nvPicPr>
        <xdr:cNvPr id="10" name="Picture 9" descr="ISS.4||E0E779DD8EA34728BFA5CD0BC36D9509|2|4">
          <a:hlinkClick xmlns:r="http://schemas.openxmlformats.org/officeDocument/2006/relationships" r:id="rId13" tooltip="ISS.4"/>
        </xdr:cNvPr>
        <xdr:cNvPicPr>
          <a:picLocks/>
        </xdr:cNvPicPr>
      </xdr:nvPicPr>
      <xdr:blipFill>
        <a:blip xmlns:r="http://schemas.openxmlformats.org/officeDocument/2006/relationships" r:embed="rId14">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13896976" y="1181100"/>
          <a:ext cx="724001" cy="181000"/>
        </a:xfrm>
        <a:prstGeom prst="rect">
          <a:avLst/>
        </a:prstGeom>
        <a:solidFill>
          <a:scrgbClr r="0" g="0" b="0">
            <a:alpha val="0"/>
          </a:scrgbClr>
        </a:solidFill>
      </xdr:spPr>
    </xdr:pic>
    <xdr:clientData/>
  </xdr:twoCellAnchor>
  <xdr:twoCellAnchor editAs="oneCell">
    <xdr:from>
      <xdr:col>10</xdr:col>
      <xdr:colOff>647701</xdr:colOff>
      <xdr:row>20</xdr:row>
      <xdr:rowOff>9525</xdr:rowOff>
    </xdr:from>
    <xdr:to>
      <xdr:col>10</xdr:col>
      <xdr:colOff>1371702</xdr:colOff>
      <xdr:row>21</xdr:row>
      <xdr:rowOff>25</xdr:rowOff>
    </xdr:to>
    <xdr:pic>
      <xdr:nvPicPr>
        <xdr:cNvPr id="11" name="Picture 10" descr="ISS.4||75963D5806854048AF08722CFFDB91CE|2|4">
          <a:hlinkClick xmlns:r="http://schemas.openxmlformats.org/officeDocument/2006/relationships" r:id="rId15" tooltip="ISS.4"/>
        </xdr:cNvPr>
        <xdr:cNvPicPr>
          <a:picLocks/>
        </xdr:cNvPicPr>
      </xdr:nvPicPr>
      <xdr:blipFill>
        <a:blip xmlns:r="http://schemas.openxmlformats.org/officeDocument/2006/relationships" r:embed="rId14">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11649076" y="5781675"/>
          <a:ext cx="724001" cy="181000"/>
        </a:xfrm>
        <a:prstGeom prst="rect">
          <a:avLst/>
        </a:prstGeom>
        <a:solidFill>
          <a:scrgbClr r="0" g="0" b="0">
            <a:alpha val="0"/>
          </a:scrgbClr>
        </a:solidFill>
      </xdr:spPr>
    </xdr:pic>
    <xdr:clientData/>
  </xdr:twoCellAnchor>
  <xdr:twoCellAnchor editAs="oneCell">
    <xdr:from>
      <xdr:col>6</xdr:col>
      <xdr:colOff>219076</xdr:colOff>
      <xdr:row>10</xdr:row>
      <xdr:rowOff>9525</xdr:rowOff>
    </xdr:from>
    <xdr:to>
      <xdr:col>6</xdr:col>
      <xdr:colOff>943077</xdr:colOff>
      <xdr:row>11</xdr:row>
      <xdr:rowOff>25</xdr:rowOff>
    </xdr:to>
    <xdr:pic>
      <xdr:nvPicPr>
        <xdr:cNvPr id="12" name="Picture 11" descr="ISS.4||93F6154391B44BD58AC3A422C13E9754|2|4">
          <a:hlinkClick xmlns:r="http://schemas.openxmlformats.org/officeDocument/2006/relationships" r:id="rId16" tooltip="ISS.4"/>
        </xdr:cNvPr>
        <xdr:cNvPicPr>
          <a:picLocks/>
        </xdr:cNvPicPr>
      </xdr:nvPicPr>
      <xdr:blipFill>
        <a:blip xmlns:r="http://schemas.openxmlformats.org/officeDocument/2006/relationships" r:embed="rId14">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6962776" y="1952625"/>
          <a:ext cx="724001" cy="181000"/>
        </a:xfrm>
        <a:prstGeom prst="rect">
          <a:avLst/>
        </a:prstGeom>
        <a:solidFill>
          <a:scrgbClr r="0" g="0" b="0">
            <a:alpha val="0"/>
          </a:scrgbClr>
        </a:solidFill>
      </xdr:spPr>
    </xdr:pic>
    <xdr:clientData/>
  </xdr:twoCellAnchor>
  <xdr:twoCellAnchor editAs="oneCell">
    <xdr:from>
      <xdr:col>10</xdr:col>
      <xdr:colOff>2228851</xdr:colOff>
      <xdr:row>7</xdr:row>
      <xdr:rowOff>38100</xdr:rowOff>
    </xdr:from>
    <xdr:to>
      <xdr:col>10</xdr:col>
      <xdr:colOff>3019425</xdr:colOff>
      <xdr:row>8</xdr:row>
      <xdr:rowOff>114300</xdr:rowOff>
    </xdr:to>
    <xdr:pic>
      <xdr:nvPicPr>
        <xdr:cNvPr id="16" name="Picture 15" descr="ISS.3||0EF4B1C6C42C4B21B0CAA046074C70A5|2|4">
          <a:hlinkClick xmlns:r="http://schemas.openxmlformats.org/officeDocument/2006/relationships" r:id="rId17" tooltip="ISS.3"/>
        </xdr:cNvPr>
        <xdr:cNvPicPr>
          <a:picLocks/>
        </xdr:cNvPicPr>
      </xdr:nvPicPr>
      <xdr:blipFill>
        <a:blip xmlns:r="http://schemas.openxmlformats.org/officeDocument/2006/relationships" r:embed="rId18">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13230226" y="1409700"/>
          <a:ext cx="790574" cy="266700"/>
        </a:xfrm>
        <a:prstGeom prst="rect">
          <a:avLst/>
        </a:prstGeom>
        <a:solidFill>
          <a:scrgbClr r="0" g="0" b="0">
            <a:alpha val="0"/>
          </a:scrgbClr>
        </a:solid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590550</xdr:colOff>
      <xdr:row>11</xdr:row>
      <xdr:rowOff>180975</xdr:rowOff>
    </xdr:from>
    <xdr:to>
      <xdr:col>13</xdr:col>
      <xdr:colOff>590550</xdr:colOff>
      <xdr:row>23</xdr:row>
      <xdr:rowOff>161925</xdr:rowOff>
    </xdr:to>
    <xdr:sp macro="" textlink="">
      <xdr:nvSpPr>
        <xdr:cNvPr id="5" name="TextBox 4"/>
        <xdr:cNvSpPr txBox="1"/>
      </xdr:nvSpPr>
      <xdr:spPr>
        <a:xfrm>
          <a:off x="8343900" y="2438400"/>
          <a:ext cx="3686175" cy="2333625"/>
        </a:xfrm>
        <a:prstGeom prst="rect">
          <a:avLst/>
        </a:prstGeom>
        <a:solidFill>
          <a:schemeClr val="accent5">
            <a:lumMod val="20000"/>
            <a:lumOff val="80000"/>
          </a:schemeClr>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rtl="0"/>
          <a:r>
            <a:rPr lang="en-US" sz="1050" b="0" i="0" u="none" strike="noStrike" smtClean="0">
              <a:solidFill>
                <a:schemeClr val="dk1"/>
              </a:solidFill>
              <a:latin typeface="+mn-lt"/>
              <a:ea typeface="+mn-ea"/>
              <a:cs typeface="Arial" panose="020B0604020202020204" pitchFamily="34" charset="0"/>
            </a:rPr>
            <a:t>Per SAAM 85.38.40.a(2), Agencies are advised to monitor the Aged Outstanding reports in OST's Treasury Management System (TM$) on a regular basis. </a:t>
          </a:r>
        </a:p>
        <a:p>
          <a:pPr rtl="0"/>
          <a:r>
            <a:rPr lang="en-US" sz="1050" b="0" i="0" u="none" strike="noStrike" smtClean="0">
              <a:solidFill>
                <a:schemeClr val="dk1"/>
              </a:solidFill>
              <a:latin typeface="+mn-lt"/>
              <a:ea typeface="+mn-ea"/>
              <a:cs typeface="Arial" panose="020B0604020202020204" pitchFamily="34" charset="0"/>
            </a:rPr>
            <a:t>State</a:t>
          </a:r>
          <a:r>
            <a:rPr lang="en-US" sz="1050" b="0" i="0" u="none" strike="noStrike" baseline="0" smtClean="0">
              <a:solidFill>
                <a:schemeClr val="dk1"/>
              </a:solidFill>
              <a:latin typeface="+mn-lt"/>
              <a:ea typeface="+mn-ea"/>
              <a:cs typeface="Arial" panose="020B0604020202020204" pitchFamily="34" charset="0"/>
            </a:rPr>
            <a:t> </a:t>
          </a:r>
          <a:r>
            <a:rPr lang="en-US" sz="1050" b="0" i="0" u="none" strike="noStrike" smtClean="0">
              <a:solidFill>
                <a:schemeClr val="dk1"/>
              </a:solidFill>
              <a:latin typeface="+mn-lt"/>
              <a:ea typeface="+mn-ea"/>
              <a:cs typeface="Arial" panose="020B0604020202020204" pitchFamily="34" charset="0"/>
            </a:rPr>
            <a:t>law requires outstanding warrants to be canceled after 180 days, and RCW </a:t>
          </a:r>
          <a:r>
            <a:rPr lang="en-US" sz="1050" b="0" i="0" u="sng" strike="noStrike" smtClean="0">
              <a:solidFill>
                <a:schemeClr val="dk1"/>
              </a:solidFill>
              <a:latin typeface="+mn-lt"/>
              <a:ea typeface="+mn-ea"/>
              <a:cs typeface="Arial" panose="020B0604020202020204" pitchFamily="34" charset="0"/>
            </a:rPr>
            <a:t>RCW 63.29</a:t>
          </a:r>
          <a:r>
            <a:rPr lang="en-US" sz="1050" b="0" i="0" u="none" strike="noStrike" smtClean="0">
              <a:solidFill>
                <a:schemeClr val="dk1"/>
              </a:solidFill>
              <a:latin typeface="+mn-lt"/>
              <a:ea typeface="+mn-ea"/>
              <a:cs typeface="Arial" panose="020B0604020202020204" pitchFamily="34" charset="0"/>
            </a:rPr>
            <a:t>, the Uniform Unclaimed Property Act, applies to the outstanding liability for canceled warrants/checks. Canceled payroll warrants/checks which remain unclaimed for more than one year are considered abandoned. All other intangible property in the custody of the state is considered abandoned after </a:t>
          </a:r>
          <a:r>
            <a:rPr lang="en-US" sz="1050" b="1" i="0" u="none" strike="noStrike" smtClean="0">
              <a:solidFill>
                <a:schemeClr val="dk1"/>
              </a:solidFill>
              <a:latin typeface="+mn-lt"/>
              <a:ea typeface="+mn-ea"/>
              <a:cs typeface="Arial" panose="020B0604020202020204" pitchFamily="34" charset="0"/>
            </a:rPr>
            <a:t>two years. </a:t>
          </a:r>
          <a:r>
            <a:rPr lang="en-US" sz="1050" b="0" i="0" u="none" strike="noStrike" smtClean="0">
              <a:solidFill>
                <a:schemeClr val="dk1"/>
              </a:solidFill>
              <a:latin typeface="+mn-lt"/>
              <a:ea typeface="+mn-ea"/>
              <a:cs typeface="Arial" panose="020B0604020202020204" pitchFamily="34" charset="0"/>
            </a:rPr>
            <a:t>Agencies are to develop procedures for systematically reviewing canceled/outstanding warrants and checks and remitting "abandoned property" to the Department of Revenue. </a:t>
          </a:r>
        </a:p>
        <a:p>
          <a:pPr rtl="0"/>
          <a:endParaRPr lang="en-US" sz="1100" b="0" i="0" u="none" strike="noStrike" smtClean="0">
            <a:solidFill>
              <a:schemeClr val="dk1"/>
            </a:solidFill>
            <a:latin typeface="+mn-lt"/>
            <a:ea typeface="+mn-ea"/>
            <a:cs typeface="+mn-cs"/>
          </a:endParaRPr>
        </a:p>
        <a:p>
          <a:endParaRPr lang="en-US" sz="1100"/>
        </a:p>
      </xdr:txBody>
    </xdr:sp>
    <xdr:clientData/>
  </xdr:twoCellAnchor>
  <xdr:twoCellAnchor>
    <xdr:from>
      <xdr:col>4</xdr:col>
      <xdr:colOff>133350</xdr:colOff>
      <xdr:row>11</xdr:row>
      <xdr:rowOff>38100</xdr:rowOff>
    </xdr:from>
    <xdr:to>
      <xdr:col>7</xdr:col>
      <xdr:colOff>476250</xdr:colOff>
      <xdr:row>12</xdr:row>
      <xdr:rowOff>104775</xdr:rowOff>
    </xdr:to>
    <xdr:cxnSp macro="">
      <xdr:nvCxnSpPr>
        <xdr:cNvPr id="19" name="Straight Arrow Connector 18"/>
        <xdr:cNvCxnSpPr/>
      </xdr:nvCxnSpPr>
      <xdr:spPr>
        <a:xfrm>
          <a:off x="4152900" y="2171700"/>
          <a:ext cx="4076700" cy="266700"/>
        </a:xfrm>
        <a:prstGeom prst="straightConnector1">
          <a:avLst/>
        </a:prstGeom>
        <a:ln>
          <a:solidFill>
            <a:srgbClr val="00808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2</xdr:col>
      <xdr:colOff>0</xdr:colOff>
      <xdr:row>7</xdr:row>
      <xdr:rowOff>0</xdr:rowOff>
    </xdr:from>
    <xdr:to>
      <xdr:col>2</xdr:col>
      <xdr:colOff>933580</xdr:colOff>
      <xdr:row>7</xdr:row>
      <xdr:rowOff>181000</xdr:rowOff>
    </xdr:to>
    <xdr:pic>
      <xdr:nvPicPr>
        <xdr:cNvPr id="2" name="Picture 1" descr="F.1.PRG||D9C5C3BD795E4D228BDFD14A69565BB3|3|2">
          <a:hlinkClick xmlns:r="http://schemas.openxmlformats.org/officeDocument/2006/relationships" r:id="rId1" tooltip="F.1.PRG"/>
        </xdr:cNvPr>
        <xdr:cNvPicPr>
          <a:picLocks/>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1419225" y="1371600"/>
          <a:ext cx="933580" cy="181000"/>
        </a:xfrm>
        <a:prstGeom prst="rect">
          <a:avLst/>
        </a:prstGeom>
        <a:solidFill>
          <a:scrgbClr r="0" g="0" b="0">
            <a:alpha val="0"/>
          </a:scrgbClr>
        </a:solidFill>
      </xdr:spPr>
    </xdr:pic>
    <xdr:clientData/>
  </xdr:twoCellAnchor>
  <xdr:twoCellAnchor editAs="oneCell">
    <xdr:from>
      <xdr:col>2</xdr:col>
      <xdr:colOff>0</xdr:colOff>
      <xdr:row>8</xdr:row>
      <xdr:rowOff>0</xdr:rowOff>
    </xdr:from>
    <xdr:to>
      <xdr:col>2</xdr:col>
      <xdr:colOff>704948</xdr:colOff>
      <xdr:row>8</xdr:row>
      <xdr:rowOff>181000</xdr:rowOff>
    </xdr:to>
    <xdr:pic>
      <xdr:nvPicPr>
        <xdr:cNvPr id="3" name="Picture 2" descr="F.1.2|xlsx|23EFD7B0015D4599B8D71570070B6A7E|5|2">
          <a:hlinkClick xmlns:r="http://schemas.openxmlformats.org/officeDocument/2006/relationships" r:id="rId3" tooltip="F.1.2"/>
        </xdr:cNvPr>
        <xdr:cNvPicPr>
          <a:picLocks/>
        </xdr:cNvPicPr>
      </xdr:nvPicPr>
      <xdr:blipFill>
        <a:blip xmlns:r="http://schemas.openxmlformats.org/officeDocument/2006/relationships" r:embed="rId4">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1419225" y="1562100"/>
          <a:ext cx="704948" cy="181000"/>
        </a:xfrm>
        <a:prstGeom prst="rect">
          <a:avLst/>
        </a:prstGeom>
        <a:solidFill>
          <a:scrgbClr r="0" g="0" b="0">
            <a:alpha val="0"/>
          </a:scrgbClr>
        </a:solidFill>
      </xdr:spPr>
    </xdr:pic>
    <xdr:clientData/>
  </xdr:twoCellAnchor>
  <xdr:twoCellAnchor editAs="oneCell">
    <xdr:from>
      <xdr:col>2</xdr:col>
      <xdr:colOff>1</xdr:colOff>
      <xdr:row>9</xdr:row>
      <xdr:rowOff>0</xdr:rowOff>
    </xdr:from>
    <xdr:to>
      <xdr:col>2</xdr:col>
      <xdr:colOff>724002</xdr:colOff>
      <xdr:row>9</xdr:row>
      <xdr:rowOff>181000</xdr:rowOff>
    </xdr:to>
    <xdr:pic>
      <xdr:nvPicPr>
        <xdr:cNvPr id="4" name="Picture 3" descr="ISS.3||F1EE22C3BE7A4B12AFB6CCE61CC4FDF1|2|2">
          <a:hlinkClick xmlns:r="http://schemas.openxmlformats.org/officeDocument/2006/relationships" r:id="rId5" tooltip="ISS.3"/>
        </xdr:cNvPr>
        <xdr:cNvPicPr>
          <a:picLocks/>
        </xdr:cNvPicPr>
      </xdr:nvPicPr>
      <xdr:blipFill>
        <a:blip xmlns:r="http://schemas.openxmlformats.org/officeDocument/2006/relationships" r:embed="rId6">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1419226" y="1752600"/>
          <a:ext cx="724001" cy="181000"/>
        </a:xfrm>
        <a:prstGeom prst="rect">
          <a:avLst/>
        </a:prstGeom>
        <a:solidFill>
          <a:scrgbClr r="0" g="0" b="0">
            <a:alpha val="0"/>
          </a:scrgbClr>
        </a:solidFill>
      </xdr:spPr>
    </xdr:pic>
    <xdr:clientData/>
  </xdr:twoCellAnchor>
  <xdr:twoCellAnchor editAs="oneCell">
    <xdr:from>
      <xdr:col>5</xdr:col>
      <xdr:colOff>771526</xdr:colOff>
      <xdr:row>10</xdr:row>
      <xdr:rowOff>19050</xdr:rowOff>
    </xdr:from>
    <xdr:to>
      <xdr:col>6</xdr:col>
      <xdr:colOff>304902</xdr:colOff>
      <xdr:row>11</xdr:row>
      <xdr:rowOff>25</xdr:rowOff>
    </xdr:to>
    <xdr:pic>
      <xdr:nvPicPr>
        <xdr:cNvPr id="6" name="Picture 5" descr="ISS.3||C8370C2908E04060A9D1A523F46BB5CA|2|2">
          <a:hlinkClick xmlns:r="http://schemas.openxmlformats.org/officeDocument/2006/relationships" r:id="rId7" tooltip="ISS.3"/>
        </xdr:cNvPr>
        <xdr:cNvPicPr>
          <a:picLocks/>
        </xdr:cNvPicPr>
      </xdr:nvPicPr>
      <xdr:blipFill>
        <a:blip xmlns:r="http://schemas.openxmlformats.org/officeDocument/2006/relationships" r:embed="rId6">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6000751" y="1962150"/>
          <a:ext cx="724001" cy="181000"/>
        </a:xfrm>
        <a:prstGeom prst="rect">
          <a:avLst/>
        </a:prstGeom>
        <a:solidFill>
          <a:scrgbClr r="0" g="0" b="0">
            <a:alpha val="0"/>
          </a:scrgbClr>
        </a:solidFill>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504825</xdr:colOff>
      <xdr:row>3</xdr:row>
      <xdr:rowOff>0</xdr:rowOff>
    </xdr:from>
    <xdr:to>
      <xdr:col>5</xdr:col>
      <xdr:colOff>1438405</xdr:colOff>
      <xdr:row>3</xdr:row>
      <xdr:rowOff>181000</xdr:rowOff>
    </xdr:to>
    <xdr:pic>
      <xdr:nvPicPr>
        <xdr:cNvPr id="5" name="Picture 4" descr="F.1.PRG||F8918124545640318D9A04071B76F4CA|3|2">
          <a:hlinkClick xmlns:r="http://schemas.openxmlformats.org/officeDocument/2006/relationships" r:id="rId1" tooltip="F.1.PRG"/>
        </xdr:cNvPr>
        <xdr:cNvPicPr>
          <a:picLocks/>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8648700" y="542925"/>
          <a:ext cx="933580" cy="181000"/>
        </a:xfrm>
        <a:prstGeom prst="rect">
          <a:avLst/>
        </a:prstGeom>
        <a:solidFill>
          <a:scrgbClr r="0" g="0" b="0">
            <a:alpha val="0"/>
          </a:scrgbClr>
        </a:solidFill>
      </xdr:spPr>
    </xdr:pic>
    <xdr:clientData/>
  </xdr:twoCellAnchor>
  <xdr:twoCellAnchor editAs="oneCell">
    <xdr:from>
      <xdr:col>5</xdr:col>
      <xdr:colOff>838200</xdr:colOff>
      <xdr:row>4</xdr:row>
      <xdr:rowOff>9525</xdr:rowOff>
    </xdr:from>
    <xdr:to>
      <xdr:col>5</xdr:col>
      <xdr:colOff>1543148</xdr:colOff>
      <xdr:row>5</xdr:row>
      <xdr:rowOff>25</xdr:rowOff>
    </xdr:to>
    <xdr:pic>
      <xdr:nvPicPr>
        <xdr:cNvPr id="6" name="Picture 5" descr="F.1.1|xlsx|7609993AD3BC44BDBAE7262A07890C57|5|2">
          <a:hlinkClick xmlns:r="http://schemas.openxmlformats.org/officeDocument/2006/relationships" r:id="rId3" tooltip="F.1.1"/>
        </xdr:cNvPr>
        <xdr:cNvPicPr>
          <a:picLocks/>
        </xdr:cNvPicPr>
      </xdr:nvPicPr>
      <xdr:blipFill>
        <a:blip xmlns:r="http://schemas.openxmlformats.org/officeDocument/2006/relationships" r:embed="rId4">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8982075" y="742950"/>
          <a:ext cx="704948" cy="181000"/>
        </a:xfrm>
        <a:prstGeom prst="rect">
          <a:avLst/>
        </a:prstGeom>
        <a:solidFill>
          <a:scrgbClr r="0" g="0" b="0">
            <a:alpha val="0"/>
          </a:scrgbClr>
        </a:solidFill>
      </xdr:spPr>
    </xdr:pic>
    <xdr:clientData/>
  </xdr:twoCellAnchor>
  <xdr:twoCellAnchor editAs="oneCell">
    <xdr:from>
      <xdr:col>5</xdr:col>
      <xdr:colOff>809625</xdr:colOff>
      <xdr:row>5</xdr:row>
      <xdr:rowOff>28575</xdr:rowOff>
    </xdr:from>
    <xdr:to>
      <xdr:col>5</xdr:col>
      <xdr:colOff>1514573</xdr:colOff>
      <xdr:row>6</xdr:row>
      <xdr:rowOff>19075</xdr:rowOff>
    </xdr:to>
    <xdr:pic>
      <xdr:nvPicPr>
        <xdr:cNvPr id="7" name="Picture 6" descr="F.1.2|xlsx|AE58B949519949A589EDC8A3D7BC660B|5|2">
          <a:hlinkClick xmlns:r="http://schemas.openxmlformats.org/officeDocument/2006/relationships" r:id="rId5" tooltip="F.1.2"/>
        </xdr:cNvPr>
        <xdr:cNvPicPr>
          <a:picLocks/>
        </xdr:cNvPicPr>
      </xdr:nvPicPr>
      <xdr:blipFill>
        <a:blip xmlns:r="http://schemas.openxmlformats.org/officeDocument/2006/relationships" r:embed="rId6">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8953500" y="952500"/>
          <a:ext cx="704948" cy="181000"/>
        </a:xfrm>
        <a:prstGeom prst="rect">
          <a:avLst/>
        </a:prstGeom>
        <a:solidFill>
          <a:scrgbClr r="0" g="0" b="0">
            <a:alpha val="0"/>
          </a:scrgbClr>
        </a:solid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0</xdr:colOff>
      <xdr:row>7</xdr:row>
      <xdr:rowOff>0</xdr:rowOff>
    </xdr:from>
    <xdr:to>
      <xdr:col>2</xdr:col>
      <xdr:colOff>933580</xdr:colOff>
      <xdr:row>7</xdr:row>
      <xdr:rowOff>181000</xdr:rowOff>
    </xdr:to>
    <xdr:pic>
      <xdr:nvPicPr>
        <xdr:cNvPr id="2" name="Picture 1" descr="F.1.PRG||C499CCCF9B5242E5A794E0F7260C0C60|3|2">
          <a:hlinkClick xmlns:r="http://schemas.openxmlformats.org/officeDocument/2006/relationships" r:id="rId1" tooltip="F.1.PRG"/>
        </xdr:cNvPr>
        <xdr:cNvPicPr>
          <a:picLocks/>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2543175" y="1419225"/>
          <a:ext cx="933580" cy="181000"/>
        </a:xfrm>
        <a:prstGeom prst="rect">
          <a:avLst/>
        </a:prstGeom>
        <a:solidFill>
          <a:scrgbClr r="0" g="0" b="0">
            <a:alpha val="0"/>
          </a:scrgbClr>
        </a:solidFill>
      </xdr:spPr>
    </xdr:pic>
    <xdr:clientData/>
  </xdr:twoCellAnchor>
  <xdr:twoCellAnchor editAs="oneCell">
    <xdr:from>
      <xdr:col>2</xdr:col>
      <xdr:colOff>0</xdr:colOff>
      <xdr:row>8</xdr:row>
      <xdr:rowOff>0</xdr:rowOff>
    </xdr:from>
    <xdr:to>
      <xdr:col>2</xdr:col>
      <xdr:colOff>704948</xdr:colOff>
      <xdr:row>8</xdr:row>
      <xdr:rowOff>181000</xdr:rowOff>
    </xdr:to>
    <xdr:pic>
      <xdr:nvPicPr>
        <xdr:cNvPr id="3" name="Picture 2" descr="F.1.1|xlsx|20634230E2A84E69AEC0959CB2F84CB2|5|2">
          <a:hlinkClick xmlns:r="http://schemas.openxmlformats.org/officeDocument/2006/relationships" r:id="rId3" tooltip="F.1.1"/>
        </xdr:cNvPr>
        <xdr:cNvPicPr>
          <a:picLocks/>
        </xdr:cNvPicPr>
      </xdr:nvPicPr>
      <xdr:blipFill>
        <a:blip xmlns:r="http://schemas.openxmlformats.org/officeDocument/2006/relationships" r:embed="rId4">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2543175" y="1609725"/>
          <a:ext cx="704948" cy="181000"/>
        </a:xfrm>
        <a:prstGeom prst="rect">
          <a:avLst/>
        </a:prstGeom>
        <a:solidFill>
          <a:scrgbClr r="0" g="0" b="0">
            <a:alpha val="0"/>
          </a:scrgbClr>
        </a:solidFill>
      </xdr:spPr>
    </xdr:pic>
    <xdr:clientData/>
  </xdr:twoCellAnchor>
  <xdr:twoCellAnchor editAs="oneCell">
    <xdr:from>
      <xdr:col>2</xdr:col>
      <xdr:colOff>0</xdr:colOff>
      <xdr:row>9</xdr:row>
      <xdr:rowOff>0</xdr:rowOff>
    </xdr:from>
    <xdr:to>
      <xdr:col>2</xdr:col>
      <xdr:colOff>704948</xdr:colOff>
      <xdr:row>9</xdr:row>
      <xdr:rowOff>181000</xdr:rowOff>
    </xdr:to>
    <xdr:pic>
      <xdr:nvPicPr>
        <xdr:cNvPr id="4" name="Picture 3" descr="F.1.2|xlsx|D04FA0EBAF0F4A3EB3DED521BF5BC977|5|2">
          <a:hlinkClick xmlns:r="http://schemas.openxmlformats.org/officeDocument/2006/relationships" r:id="rId5" tooltip="F.1.2"/>
        </xdr:cNvPr>
        <xdr:cNvPicPr>
          <a:picLocks/>
        </xdr:cNvPicPr>
      </xdr:nvPicPr>
      <xdr:blipFill>
        <a:blip xmlns:r="http://schemas.openxmlformats.org/officeDocument/2006/relationships" r:embed="rId6">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2543175" y="1800225"/>
          <a:ext cx="704948" cy="181000"/>
        </a:xfrm>
        <a:prstGeom prst="rect">
          <a:avLst/>
        </a:prstGeom>
        <a:solidFill>
          <a:scrgbClr r="0" g="0" b="0">
            <a:alpha val="0"/>
          </a:scrgbClr>
        </a:solidFill>
      </xdr:spPr>
    </xdr:pic>
    <xdr:clientData/>
  </xdr:twoCellAnchor>
  <xdr:oneCellAnchor>
    <xdr:from>
      <xdr:col>6</xdr:col>
      <xdr:colOff>228600</xdr:colOff>
      <xdr:row>11</xdr:row>
      <xdr:rowOff>133350</xdr:rowOff>
    </xdr:from>
    <xdr:ext cx="4229100" cy="1986826"/>
    <xdr:sp macro="" textlink="">
      <xdr:nvSpPr>
        <xdr:cNvPr id="5" name="TextBox 4"/>
        <xdr:cNvSpPr txBox="1"/>
      </xdr:nvSpPr>
      <xdr:spPr>
        <a:xfrm>
          <a:off x="11963400" y="2286000"/>
          <a:ext cx="4229100" cy="1986826"/>
        </a:xfrm>
        <a:prstGeom prst="rect">
          <a:avLst/>
        </a:prstGeom>
        <a:solidFill>
          <a:schemeClr val="accent5">
            <a:lumMod val="20000"/>
            <a:lumOff val="80000"/>
          </a:schemeClr>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100"/>
            <a:t>We Inquired with Alysha</a:t>
          </a:r>
          <a:r>
            <a:rPr lang="en-US" sz="1100" baseline="0"/>
            <a:t> Joselyn, Director of Finance why many of the items listed were from previous months and received the following explanation:</a:t>
          </a:r>
        </a:p>
        <a:p>
          <a:endParaRPr lang="en-US" sz="1100" baseline="0"/>
        </a:p>
        <a:p>
          <a:pPr marL="0" marR="0" lvl="0" indent="0" defTabSz="914400" eaLnBrk="1" fontAlgn="auto" latinLnBrk="0" hangingPunct="1">
            <a:lnSpc>
              <a:spcPct val="100000"/>
            </a:lnSpc>
            <a:spcBef>
              <a:spcPts val="0"/>
            </a:spcBef>
            <a:spcAft>
              <a:spcPts val="0"/>
            </a:spcAft>
            <a:buClrTx/>
            <a:buSzTx/>
            <a:buFontTx/>
            <a:buNone/>
            <a:tabLst/>
            <a:defRPr/>
          </a:pPr>
          <a:r>
            <a:rPr lang="en-US" sz="1100">
              <a:solidFill>
                <a:schemeClr val="tx1"/>
              </a:solidFill>
              <a:effectLst/>
              <a:latin typeface="+mn-lt"/>
              <a:ea typeface="+mn-ea"/>
              <a:cs typeface="+mn-cs"/>
            </a:rPr>
            <a:t>"The answer to this is that I came on board in early May 2021 and was still learning. The individual who was working on the bank rec in May left in early June and had not finished all of the items and had not given me proper training. It took a while for me to get my bearings and I’m still learning all of the nuances of our accounting processes here at Shoreline. "</a:t>
          </a:r>
        </a:p>
        <a:p>
          <a:endParaRPr lang="en-US" sz="1100"/>
        </a:p>
      </xdr:txBody>
    </xdr:sp>
    <xdr:clientData/>
  </xdr:oneCellAnchor>
  <xdr:twoCellAnchor editAs="oneCell">
    <xdr:from>
      <xdr:col>4</xdr:col>
      <xdr:colOff>4933951</xdr:colOff>
      <xdr:row>5</xdr:row>
      <xdr:rowOff>9525</xdr:rowOff>
    </xdr:from>
    <xdr:to>
      <xdr:col>5</xdr:col>
      <xdr:colOff>666852</xdr:colOff>
      <xdr:row>6</xdr:row>
      <xdr:rowOff>25</xdr:rowOff>
    </xdr:to>
    <xdr:pic>
      <xdr:nvPicPr>
        <xdr:cNvPr id="6" name="Picture 5" descr="ISS.4||0B0D9328E9FB4C9F9BE35835B60F3E02|2|4">
          <a:hlinkClick xmlns:r="http://schemas.openxmlformats.org/officeDocument/2006/relationships" r:id="rId7" tooltip="ISS.4"/>
        </xdr:cNvPr>
        <xdr:cNvPicPr>
          <a:picLocks/>
        </xdr:cNvPicPr>
      </xdr:nvPicPr>
      <xdr:blipFill>
        <a:blip xmlns:r="http://schemas.openxmlformats.org/officeDocument/2006/relationships" r:embed="rId8">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10820401" y="1114425"/>
          <a:ext cx="724001" cy="181000"/>
        </a:xfrm>
        <a:prstGeom prst="rect">
          <a:avLst/>
        </a:prstGeom>
        <a:solidFill>
          <a:scrgbClr r="0" g="0" b="0">
            <a:alpha val="0"/>
          </a:scrgbClr>
        </a:solid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408762</xdr:colOff>
      <xdr:row>41</xdr:row>
      <xdr:rowOff>189500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0"/>
          <a:ext cx="6504762" cy="80000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sheetPr>
  <dimension ref="B1:O26"/>
  <sheetViews>
    <sheetView topLeftCell="A4" zoomScaleNormal="100" workbookViewId="0">
      <selection activeCell="K8" sqref="K8"/>
    </sheetView>
  </sheetViews>
  <sheetFormatPr defaultRowHeight="15" x14ac:dyDescent="0.25"/>
  <cols>
    <col min="1" max="1" width="2.7109375" style="1" customWidth="1"/>
    <col min="2" max="2" width="13.5703125" style="1" bestFit="1" customWidth="1"/>
    <col min="3" max="3" width="34.42578125" style="1" bestFit="1" customWidth="1"/>
    <col min="4" max="4" width="9.28515625" style="1" customWidth="1"/>
    <col min="5" max="5" width="20.7109375" style="1" customWidth="1"/>
    <col min="6" max="6" width="20.42578125" style="1" customWidth="1"/>
    <col min="7" max="9" width="20.7109375" style="1" customWidth="1"/>
    <col min="10" max="10" width="1.7109375" style="28" customWidth="1"/>
    <col min="11" max="11" width="69" style="1" customWidth="1"/>
    <col min="12" max="12" width="1.7109375" style="1" customWidth="1"/>
    <col min="13" max="13" width="30.140625" style="1" bestFit="1" customWidth="1"/>
    <col min="14" max="14" width="15.42578125" style="1" customWidth="1"/>
    <col min="15" max="16384" width="9.140625" style="1"/>
  </cols>
  <sheetData>
    <row r="1" spans="2:15" ht="18.75" x14ac:dyDescent="0.25">
      <c r="B1" s="133" t="s">
        <v>23</v>
      </c>
      <c r="C1" s="134"/>
      <c r="D1" s="134"/>
      <c r="E1" s="134"/>
      <c r="F1" s="134"/>
      <c r="G1" s="134"/>
      <c r="H1" s="134"/>
      <c r="I1" s="134"/>
      <c r="J1" s="134"/>
      <c r="K1" s="134"/>
      <c r="L1" s="134"/>
      <c r="M1" s="134"/>
      <c r="N1" s="135"/>
    </row>
    <row r="2" spans="2:15" x14ac:dyDescent="0.25">
      <c r="B2" s="136" t="s">
        <v>62</v>
      </c>
      <c r="C2" s="137"/>
      <c r="D2" s="137"/>
      <c r="E2" s="137"/>
      <c r="F2" s="137"/>
      <c r="G2" s="137"/>
      <c r="H2" s="137"/>
      <c r="I2" s="137"/>
      <c r="J2" s="137"/>
      <c r="K2" s="137"/>
      <c r="L2" s="137"/>
      <c r="M2" s="137"/>
      <c r="N2" s="138"/>
    </row>
    <row r="3" spans="2:15" s="3" customFormat="1" ht="14.25" customHeight="1" x14ac:dyDescent="0.25">
      <c r="B3" s="2"/>
      <c r="C3" s="2"/>
      <c r="D3" s="2"/>
      <c r="E3" s="2"/>
      <c r="F3" s="2"/>
      <c r="G3" s="2"/>
      <c r="H3" s="2"/>
      <c r="I3" s="2"/>
      <c r="J3" s="2"/>
      <c r="K3" s="2"/>
      <c r="L3" s="2"/>
      <c r="M3" s="2"/>
      <c r="N3" s="2"/>
    </row>
    <row r="4" spans="2:15" s="7" customFormat="1" x14ac:dyDescent="0.25">
      <c r="B4" s="4" t="s">
        <v>7</v>
      </c>
      <c r="C4" s="139" t="s">
        <v>8</v>
      </c>
      <c r="D4" s="139"/>
      <c r="E4" s="139"/>
      <c r="F4" s="139"/>
      <c r="G4" s="139"/>
      <c r="H4" s="139"/>
      <c r="I4" s="139"/>
      <c r="J4" s="5"/>
      <c r="K4" s="6"/>
      <c r="L4" s="106"/>
      <c r="M4" s="106"/>
    </row>
    <row r="5" spans="2:15" s="7" customFormat="1" ht="15" customHeight="1" x14ac:dyDescent="0.25">
      <c r="B5" s="140" t="s">
        <v>9</v>
      </c>
      <c r="C5" s="141" t="s">
        <v>116</v>
      </c>
      <c r="D5" s="141"/>
      <c r="E5" s="141"/>
      <c r="F5" s="141"/>
      <c r="G5" s="141"/>
      <c r="H5" s="141"/>
      <c r="I5" s="141"/>
      <c r="J5" s="5"/>
      <c r="K5" s="6"/>
      <c r="L5" s="106"/>
      <c r="M5" s="107" t="s">
        <v>0</v>
      </c>
    </row>
    <row r="6" spans="2:15" s="7" customFormat="1" x14ac:dyDescent="0.25">
      <c r="B6" s="140"/>
      <c r="C6" s="141"/>
      <c r="D6" s="141"/>
      <c r="E6" s="141"/>
      <c r="F6" s="141"/>
      <c r="G6" s="141"/>
      <c r="H6" s="141"/>
      <c r="I6" s="141"/>
      <c r="J6" s="5"/>
      <c r="K6" s="36" t="s">
        <v>10</v>
      </c>
      <c r="L6" s="106"/>
      <c r="M6" s="107" t="s">
        <v>11</v>
      </c>
    </row>
    <row r="7" spans="2:15" s="7" customFormat="1" x14ac:dyDescent="0.25">
      <c r="B7" s="140"/>
      <c r="C7" s="141"/>
      <c r="D7" s="141"/>
      <c r="E7" s="141"/>
      <c r="F7" s="141"/>
      <c r="G7" s="141"/>
      <c r="H7" s="141"/>
      <c r="I7" s="141"/>
      <c r="J7" s="5"/>
      <c r="K7" s="36" t="s">
        <v>12</v>
      </c>
      <c r="L7" s="106"/>
      <c r="M7" s="107" t="s">
        <v>13</v>
      </c>
    </row>
    <row r="8" spans="2:15" s="7" customFormat="1" x14ac:dyDescent="0.25">
      <c r="B8" s="140"/>
      <c r="C8" s="141"/>
      <c r="D8" s="141"/>
      <c r="E8" s="141"/>
      <c r="F8" s="141"/>
      <c r="G8" s="141"/>
      <c r="H8" s="141"/>
      <c r="I8" s="141"/>
      <c r="J8" s="5"/>
      <c r="K8" s="36" t="s">
        <v>60</v>
      </c>
      <c r="L8" s="106"/>
      <c r="M8" s="106"/>
    </row>
    <row r="9" spans="2:15" s="7" customFormat="1" x14ac:dyDescent="0.25">
      <c r="B9" s="140"/>
      <c r="C9" s="141"/>
      <c r="D9" s="141"/>
      <c r="E9" s="141"/>
      <c r="F9" s="141"/>
      <c r="G9" s="141"/>
      <c r="H9" s="141"/>
      <c r="I9" s="141"/>
      <c r="J9" s="5"/>
      <c r="L9" s="106"/>
      <c r="M9" s="106"/>
    </row>
    <row r="10" spans="2:15" s="7" customFormat="1" x14ac:dyDescent="0.25">
      <c r="B10" s="4" t="s">
        <v>14</v>
      </c>
      <c r="C10" s="141" t="s">
        <v>117</v>
      </c>
      <c r="D10" s="141"/>
      <c r="E10" s="141"/>
      <c r="F10" s="141"/>
      <c r="G10" s="141"/>
      <c r="H10" s="141"/>
      <c r="I10" s="141"/>
      <c r="L10" s="106"/>
      <c r="M10" s="3"/>
    </row>
    <row r="11" spans="2:15" s="7" customFormat="1" x14ac:dyDescent="0.25">
      <c r="B11" s="4" t="s">
        <v>15</v>
      </c>
      <c r="C11" s="132" t="s">
        <v>135</v>
      </c>
      <c r="D11" s="132"/>
      <c r="E11" s="132"/>
      <c r="F11" s="132"/>
      <c r="G11" s="132"/>
      <c r="H11" s="132"/>
      <c r="I11" s="8"/>
      <c r="M11" s="1"/>
    </row>
    <row r="12" spans="2:15" s="7" customFormat="1" x14ac:dyDescent="0.25">
      <c r="B12" s="4"/>
      <c r="M12" s="28"/>
      <c r="N12" s="28"/>
      <c r="O12" s="5"/>
    </row>
    <row r="13" spans="2:15" s="7" customFormat="1" ht="30" x14ac:dyDescent="0.25">
      <c r="C13" s="29" t="s">
        <v>16</v>
      </c>
      <c r="D13" s="29" t="s">
        <v>17</v>
      </c>
      <c r="E13" s="29" t="s">
        <v>79</v>
      </c>
      <c r="F13" s="29" t="s">
        <v>18</v>
      </c>
      <c r="G13" s="29" t="s">
        <v>19</v>
      </c>
      <c r="H13" s="29" t="s">
        <v>20</v>
      </c>
      <c r="I13" s="29" t="s">
        <v>26</v>
      </c>
      <c r="J13" s="9"/>
      <c r="K13" s="29" t="s">
        <v>21</v>
      </c>
      <c r="M13" s="80" t="s">
        <v>22</v>
      </c>
      <c r="N13" s="81">
        <v>2020</v>
      </c>
      <c r="O13" s="5"/>
    </row>
    <row r="14" spans="2:15" ht="120" x14ac:dyDescent="0.25">
      <c r="C14" s="32" t="s">
        <v>1</v>
      </c>
      <c r="D14" s="37" t="s">
        <v>2</v>
      </c>
      <c r="E14" s="30">
        <v>18115413.420000002</v>
      </c>
      <c r="F14" s="30">
        <v>-621140.07999999996</v>
      </c>
      <c r="G14" s="30">
        <v>1617281.33</v>
      </c>
      <c r="H14" s="31">
        <f>Other_Reconciling_Items!C62</f>
        <v>-793834</v>
      </c>
      <c r="I14" s="31">
        <f>SUM(E14:H14)</f>
        <v>18317720.670000002</v>
      </c>
      <c r="J14" s="10"/>
      <c r="K14" s="35" t="s">
        <v>133</v>
      </c>
      <c r="M14" s="82"/>
      <c r="N14" s="83"/>
      <c r="O14" s="28"/>
    </row>
    <row r="15" spans="2:15" x14ac:dyDescent="0.25">
      <c r="C15" s="32" t="s">
        <v>3</v>
      </c>
      <c r="D15" s="33" t="s">
        <v>4</v>
      </c>
      <c r="E15" s="30">
        <v>3875</v>
      </c>
      <c r="F15" s="30">
        <v>0</v>
      </c>
      <c r="G15" s="30">
        <v>0</v>
      </c>
      <c r="H15" s="31">
        <v>0</v>
      </c>
      <c r="I15" s="31">
        <v>3875</v>
      </c>
      <c r="J15" s="10"/>
      <c r="K15" s="35" t="s">
        <v>134</v>
      </c>
      <c r="M15" s="82"/>
      <c r="N15" s="83"/>
      <c r="O15" s="28"/>
    </row>
    <row r="16" spans="2:15" ht="30" x14ac:dyDescent="0.25">
      <c r="C16" s="38" t="s">
        <v>27</v>
      </c>
      <c r="D16" s="33" t="s">
        <v>5</v>
      </c>
      <c r="E16" s="34">
        <v>1000</v>
      </c>
      <c r="F16" s="34">
        <v>0</v>
      </c>
      <c r="G16" s="34">
        <v>0</v>
      </c>
      <c r="H16" s="34">
        <v>0</v>
      </c>
      <c r="I16" s="31">
        <v>1000</v>
      </c>
      <c r="J16" s="10"/>
      <c r="K16" s="35" t="s">
        <v>76</v>
      </c>
      <c r="M16" s="82"/>
      <c r="N16" s="83"/>
      <c r="O16" s="28"/>
    </row>
    <row r="17" spans="3:15" ht="15.75" thickBot="1" x14ac:dyDescent="0.3">
      <c r="C17" s="88" t="s">
        <v>61</v>
      </c>
      <c r="F17" s="11">
        <f>SUM(F14:F16)</f>
        <v>-621140.07999999996</v>
      </c>
      <c r="G17" s="11">
        <f>SUM(G14:G16)</f>
        <v>1617281.33</v>
      </c>
      <c r="H17" s="11">
        <f>SUM(H14:H16)</f>
        <v>-793834</v>
      </c>
      <c r="J17" s="10"/>
      <c r="K17" s="12"/>
      <c r="M17" s="82"/>
      <c r="N17" s="83"/>
      <c r="O17" s="28"/>
    </row>
    <row r="18" spans="3:15" ht="15.75" thickTop="1" x14ac:dyDescent="0.25">
      <c r="I18" s="13"/>
      <c r="J18" s="10"/>
      <c r="K18" s="14"/>
      <c r="M18" s="82"/>
      <c r="N18" s="83"/>
      <c r="O18" s="28"/>
    </row>
    <row r="19" spans="3:15" x14ac:dyDescent="0.25">
      <c r="C19" s="12"/>
      <c r="D19" s="15"/>
      <c r="E19" s="13"/>
      <c r="F19" s="16"/>
      <c r="H19" s="17" t="s">
        <v>6</v>
      </c>
      <c r="I19" s="18">
        <f>SUM(I14:I16)</f>
        <v>18322595.670000002</v>
      </c>
      <c r="J19" s="1"/>
      <c r="K19" s="12"/>
      <c r="M19" s="82"/>
      <c r="N19" s="83"/>
      <c r="O19" s="28"/>
    </row>
    <row r="20" spans="3:15" x14ac:dyDescent="0.25">
      <c r="D20" s="15"/>
      <c r="E20" s="13"/>
      <c r="F20" s="16"/>
      <c r="H20" s="17" t="s">
        <v>24</v>
      </c>
      <c r="I20" s="19">
        <f>18260791</f>
        <v>18260791</v>
      </c>
      <c r="J20" s="1"/>
      <c r="M20" s="28"/>
      <c r="N20" s="84"/>
      <c r="O20" s="28"/>
    </row>
    <row r="21" spans="3:15" x14ac:dyDescent="0.25">
      <c r="C21" s="20"/>
      <c r="E21" s="16"/>
      <c r="H21" s="17" t="s">
        <v>25</v>
      </c>
      <c r="I21" s="21">
        <f>I19-I20</f>
        <v>61804.670000001788</v>
      </c>
      <c r="J21" s="1"/>
      <c r="K21" s="105" t="s">
        <v>132</v>
      </c>
      <c r="M21" s="28"/>
      <c r="N21" s="10"/>
      <c r="O21" s="28"/>
    </row>
    <row r="22" spans="3:15" x14ac:dyDescent="0.25">
      <c r="E22" s="16"/>
      <c r="G22" s="89"/>
      <c r="H22" s="90"/>
      <c r="I22" s="22"/>
      <c r="J22" s="10"/>
      <c r="K22" s="94"/>
      <c r="M22" s="28"/>
      <c r="N22" s="85"/>
      <c r="O22" s="12"/>
    </row>
    <row r="23" spans="3:15" ht="35.25" customHeight="1" x14ac:dyDescent="0.25">
      <c r="E23" s="16"/>
      <c r="F23" s="16"/>
      <c r="G23" s="16"/>
      <c r="H23" s="16"/>
      <c r="J23" s="10"/>
      <c r="K23" s="94"/>
      <c r="L23" s="7"/>
      <c r="M23" s="28"/>
      <c r="N23" s="55"/>
      <c r="O23" s="12"/>
    </row>
    <row r="24" spans="3:15" x14ac:dyDescent="0.25">
      <c r="J24" s="23"/>
      <c r="K24" s="24"/>
      <c r="M24" s="28"/>
      <c r="N24" s="86"/>
      <c r="O24" s="12"/>
    </row>
    <row r="25" spans="3:15" x14ac:dyDescent="0.25">
      <c r="J25" s="25"/>
      <c r="M25" s="28"/>
      <c r="N25" s="12"/>
      <c r="O25" s="12"/>
    </row>
    <row r="26" spans="3:15" x14ac:dyDescent="0.25">
      <c r="J26" s="26"/>
      <c r="K26" s="27"/>
      <c r="L26" s="7"/>
      <c r="M26" s="3"/>
    </row>
  </sheetData>
  <mergeCells count="7">
    <mergeCell ref="C11:H11"/>
    <mergeCell ref="B1:N1"/>
    <mergeCell ref="B2:N2"/>
    <mergeCell ref="C4:I4"/>
    <mergeCell ref="B5:B9"/>
    <mergeCell ref="C5:I9"/>
    <mergeCell ref="C10:I10"/>
  </mergeCells>
  <pageMargins left="0.7" right="0.7" top="0.75" bottom="0.75" header="0.3" footer="0.3"/>
  <pageSetup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sheetPr>
  <dimension ref="A1:CE42"/>
  <sheetViews>
    <sheetView tabSelected="1" topLeftCell="A7" workbookViewId="0">
      <selection activeCell="I32" sqref="I32"/>
    </sheetView>
  </sheetViews>
  <sheetFormatPr defaultRowHeight="15" x14ac:dyDescent="0.25"/>
  <cols>
    <col min="1" max="1" width="9.7109375" customWidth="1"/>
    <col min="2" max="2" width="13.42578125" customWidth="1"/>
    <col min="3" max="3" width="20" style="49" customWidth="1"/>
    <col min="4" max="4" width="19" customWidth="1"/>
    <col min="5" max="5" width="18.140625" customWidth="1"/>
    <col min="6" max="6" width="17.85546875" customWidth="1"/>
    <col min="7" max="7" width="20" bestFit="1" customWidth="1"/>
    <col min="8" max="8" width="9" bestFit="1" customWidth="1"/>
    <col min="12" max="12" width="9.7109375" bestFit="1" customWidth="1"/>
    <col min="15" max="15" width="9.28515625" customWidth="1"/>
    <col min="16" max="16" width="12.140625" style="58" customWidth="1"/>
    <col min="17" max="19" width="9.140625" style="58"/>
    <col min="20" max="20" width="9.7109375" style="58" bestFit="1" customWidth="1"/>
    <col min="21" max="23" width="9.140625" style="58"/>
    <col min="24" max="24" width="9.7109375" style="58" bestFit="1" customWidth="1"/>
    <col min="25" max="27" width="9.140625" style="58"/>
    <col min="28" max="28" width="9.7109375" style="58" bestFit="1" customWidth="1"/>
    <col min="29" max="31" width="9.140625" style="58"/>
    <col min="32" max="32" width="9.7109375" bestFit="1" customWidth="1"/>
    <col min="36" max="36" width="9.7109375" bestFit="1" customWidth="1"/>
    <col min="40" max="40" width="9.7109375" bestFit="1" customWidth="1"/>
  </cols>
  <sheetData>
    <row r="1" spans="1:83" s="60" customFormat="1" ht="19.5" customHeight="1" x14ac:dyDescent="0.25">
      <c r="A1" s="63"/>
      <c r="B1" s="144" t="s">
        <v>55</v>
      </c>
      <c r="C1" s="144"/>
      <c r="D1" s="144"/>
      <c r="E1" s="144"/>
      <c r="F1" s="144"/>
      <c r="G1" s="144"/>
      <c r="H1" s="144"/>
      <c r="I1" s="144"/>
      <c r="J1" s="144"/>
      <c r="K1" s="144"/>
      <c r="L1" s="144"/>
      <c r="M1" s="144"/>
      <c r="N1" s="73"/>
      <c r="O1" s="72"/>
      <c r="P1" s="72"/>
      <c r="Q1" s="72"/>
      <c r="R1" s="72"/>
      <c r="S1" s="73"/>
      <c r="T1" s="73"/>
      <c r="U1" s="73"/>
      <c r="V1" s="73"/>
      <c r="W1" s="73"/>
      <c r="X1" s="73"/>
      <c r="Y1" s="73"/>
      <c r="Z1" s="73"/>
      <c r="AA1" s="73"/>
      <c r="AB1" s="73"/>
      <c r="AC1" s="73"/>
      <c r="AD1" s="73"/>
      <c r="AE1" s="73"/>
      <c r="AF1" s="59"/>
      <c r="AG1" s="59"/>
      <c r="AH1" s="59"/>
      <c r="AI1" s="59"/>
      <c r="AJ1" s="59"/>
      <c r="AK1" s="59"/>
      <c r="AL1" s="59"/>
      <c r="AM1" s="59"/>
      <c r="AN1" s="59"/>
      <c r="AO1" s="59"/>
      <c r="AP1" s="59"/>
      <c r="AQ1" s="59"/>
      <c r="AR1" s="59"/>
      <c r="AS1" s="59"/>
      <c r="AT1" s="59"/>
      <c r="AU1" s="59"/>
      <c r="AV1" s="59"/>
      <c r="AW1" s="59"/>
      <c r="AX1" s="59"/>
      <c r="AY1" s="59"/>
      <c r="AZ1" s="59"/>
      <c r="BA1" s="59"/>
      <c r="BB1" s="59"/>
      <c r="BC1" s="59"/>
      <c r="BD1" s="59"/>
      <c r="BE1" s="59"/>
      <c r="BF1" s="59"/>
      <c r="BG1" s="59"/>
      <c r="BH1" s="59"/>
      <c r="BI1" s="59"/>
      <c r="BJ1" s="59"/>
      <c r="BK1" s="59"/>
      <c r="BL1" s="59"/>
      <c r="BM1" s="59"/>
      <c r="BN1" s="59"/>
      <c r="BO1" s="59"/>
      <c r="BP1" s="59"/>
      <c r="BQ1" s="59"/>
      <c r="BR1" s="59"/>
      <c r="BS1" s="59"/>
      <c r="BT1" s="59"/>
      <c r="BU1" s="59"/>
      <c r="BV1" s="59"/>
      <c r="BW1" s="59"/>
      <c r="BX1" s="59"/>
      <c r="BY1" s="59"/>
      <c r="BZ1" s="59"/>
      <c r="CA1" s="59"/>
      <c r="CB1" s="59"/>
      <c r="CC1" s="59"/>
      <c r="CD1" s="59"/>
      <c r="CE1" s="59"/>
    </row>
    <row r="2" spans="1:83" s="60" customFormat="1" ht="12" customHeight="1" x14ac:dyDescent="0.25">
      <c r="A2" s="63"/>
      <c r="B2" s="69"/>
      <c r="C2" s="69"/>
      <c r="D2" s="69"/>
      <c r="E2" s="69"/>
      <c r="F2" s="69"/>
      <c r="G2" s="70"/>
      <c r="H2" s="71"/>
      <c r="I2" s="72"/>
      <c r="J2" s="73"/>
      <c r="K2" s="73"/>
      <c r="L2" s="73"/>
      <c r="M2" s="73"/>
      <c r="N2" s="73"/>
      <c r="O2" s="72"/>
      <c r="P2" s="72"/>
      <c r="Q2" s="72"/>
      <c r="R2" s="72"/>
      <c r="S2" s="73"/>
      <c r="T2" s="73"/>
      <c r="U2" s="73"/>
      <c r="V2" s="73"/>
      <c r="W2" s="73"/>
      <c r="X2" s="73"/>
      <c r="Y2" s="73"/>
      <c r="Z2" s="73"/>
      <c r="AA2" s="73"/>
      <c r="AB2" s="73"/>
      <c r="AC2" s="73"/>
      <c r="AD2" s="73"/>
      <c r="AE2" s="73"/>
      <c r="AF2" s="59"/>
      <c r="AG2" s="59"/>
      <c r="AH2" s="59"/>
      <c r="AI2" s="59"/>
      <c r="AJ2" s="59"/>
      <c r="AK2" s="59"/>
      <c r="AL2" s="59"/>
      <c r="AM2" s="59"/>
      <c r="AN2" s="59"/>
      <c r="AO2" s="59"/>
      <c r="AP2" s="59"/>
      <c r="AQ2" s="59"/>
      <c r="AR2" s="59"/>
      <c r="AS2" s="59"/>
      <c r="AT2" s="59"/>
      <c r="AU2" s="59"/>
      <c r="AV2" s="59"/>
      <c r="AW2" s="59"/>
      <c r="AX2" s="59"/>
      <c r="AY2" s="59"/>
      <c r="AZ2" s="59"/>
      <c r="BA2" s="59"/>
      <c r="BB2" s="59"/>
      <c r="BC2" s="59"/>
      <c r="BD2" s="59"/>
      <c r="BE2" s="59"/>
      <c r="BF2" s="59"/>
      <c r="BG2" s="59"/>
      <c r="BH2" s="59"/>
      <c r="BI2" s="59"/>
      <c r="BJ2" s="59"/>
      <c r="BK2" s="59"/>
      <c r="BL2" s="59"/>
      <c r="BM2" s="59"/>
      <c r="BN2" s="59"/>
      <c r="BO2" s="59"/>
      <c r="BP2" s="59"/>
      <c r="BQ2" s="59"/>
      <c r="BR2" s="59"/>
      <c r="BS2" s="59"/>
      <c r="BT2" s="59"/>
      <c r="BU2" s="59"/>
      <c r="BV2" s="59"/>
      <c r="BW2" s="59"/>
      <c r="BX2" s="59"/>
      <c r="BY2" s="59"/>
      <c r="BZ2" s="59"/>
      <c r="CA2" s="59"/>
      <c r="CB2" s="59"/>
      <c r="CC2" s="59"/>
      <c r="CD2" s="59"/>
      <c r="CE2" s="59"/>
    </row>
    <row r="3" spans="1:83" s="60" customFormat="1" x14ac:dyDescent="0.25">
      <c r="A3" s="63"/>
      <c r="B3" s="145" t="s">
        <v>63</v>
      </c>
      <c r="C3" s="145"/>
      <c r="D3" s="145"/>
      <c r="E3" s="145"/>
      <c r="F3" s="145"/>
      <c r="G3" s="145"/>
      <c r="H3" s="145"/>
      <c r="I3" s="145"/>
      <c r="J3" s="145"/>
      <c r="K3" s="145"/>
      <c r="L3" s="145"/>
      <c r="M3" s="145"/>
      <c r="N3" s="73"/>
      <c r="O3" s="72"/>
      <c r="P3" s="72"/>
      <c r="Q3" s="72"/>
      <c r="R3" s="72"/>
      <c r="S3" s="73"/>
      <c r="T3" s="73"/>
      <c r="U3" s="73"/>
      <c r="V3" s="73"/>
      <c r="W3" s="73"/>
      <c r="X3" s="73"/>
      <c r="Y3" s="73"/>
      <c r="Z3" s="73"/>
      <c r="AA3" s="73"/>
      <c r="AB3" s="73"/>
      <c r="AC3" s="73"/>
      <c r="AD3" s="73"/>
      <c r="AE3" s="73"/>
      <c r="AF3" s="59"/>
      <c r="AG3" s="59"/>
      <c r="AH3" s="59"/>
      <c r="AI3" s="59"/>
      <c r="AJ3" s="59"/>
      <c r="AK3" s="59"/>
      <c r="AL3" s="59"/>
      <c r="AM3" s="59"/>
      <c r="AN3" s="59"/>
      <c r="AO3" s="59"/>
      <c r="AP3" s="59"/>
      <c r="AQ3" s="59"/>
      <c r="AR3" s="59"/>
      <c r="AS3" s="59"/>
      <c r="AT3" s="59"/>
      <c r="AU3" s="59"/>
      <c r="AV3" s="59"/>
      <c r="AW3" s="59"/>
      <c r="AX3" s="59"/>
      <c r="AY3" s="59"/>
      <c r="AZ3" s="59"/>
      <c r="BA3" s="59"/>
      <c r="BB3" s="59"/>
      <c r="BC3" s="59"/>
      <c r="BD3" s="59"/>
      <c r="BE3" s="59"/>
      <c r="BF3" s="59"/>
      <c r="BG3" s="59"/>
      <c r="BH3" s="59"/>
      <c r="BI3" s="59"/>
      <c r="BJ3" s="59"/>
      <c r="BK3" s="59"/>
      <c r="BL3" s="59"/>
      <c r="BM3" s="59"/>
      <c r="BN3" s="59"/>
      <c r="BO3" s="59"/>
      <c r="BP3" s="59"/>
      <c r="BQ3" s="59"/>
      <c r="BR3" s="59"/>
      <c r="BS3" s="59"/>
      <c r="BT3" s="59"/>
      <c r="BU3" s="59"/>
      <c r="BV3" s="59"/>
      <c r="BW3" s="59"/>
      <c r="BX3" s="59"/>
      <c r="BY3" s="59"/>
      <c r="BZ3" s="59"/>
      <c r="CA3" s="59"/>
      <c r="CB3" s="59"/>
      <c r="CC3" s="59"/>
      <c r="CD3" s="59"/>
      <c r="CE3" s="59"/>
    </row>
    <row r="4" spans="1:83" s="60" customFormat="1" x14ac:dyDescent="0.25">
      <c r="A4" s="63"/>
      <c r="B4" s="141" t="s">
        <v>64</v>
      </c>
      <c r="C4" s="141"/>
      <c r="D4" s="141"/>
      <c r="E4" s="141"/>
      <c r="F4" s="141"/>
      <c r="G4" s="141"/>
      <c r="H4" s="141"/>
      <c r="I4" s="141"/>
      <c r="J4" s="141"/>
      <c r="K4" s="141"/>
      <c r="L4" s="141"/>
      <c r="M4" s="141"/>
      <c r="N4" s="73"/>
      <c r="O4" s="72"/>
      <c r="P4" s="72"/>
      <c r="Q4" s="72"/>
      <c r="R4" s="72"/>
      <c r="S4" s="73"/>
      <c r="T4" s="73"/>
      <c r="U4" s="73"/>
      <c r="V4" s="73"/>
      <c r="W4" s="73"/>
      <c r="X4" s="73"/>
      <c r="Y4" s="73"/>
      <c r="Z4" s="73"/>
      <c r="AA4" s="73"/>
      <c r="AB4" s="73"/>
      <c r="AC4" s="73"/>
      <c r="AD4" s="73"/>
      <c r="AE4" s="73"/>
      <c r="AF4" s="59"/>
      <c r="AG4" s="59"/>
      <c r="AH4" s="59"/>
      <c r="AI4" s="59"/>
      <c r="AJ4" s="59"/>
      <c r="AK4" s="59"/>
      <c r="AL4" s="59"/>
      <c r="AM4" s="59"/>
      <c r="AN4" s="59"/>
      <c r="AO4" s="59"/>
      <c r="AP4" s="59"/>
      <c r="AQ4" s="59"/>
      <c r="AR4" s="59"/>
      <c r="AS4" s="59"/>
      <c r="AT4" s="59"/>
      <c r="AU4" s="59"/>
      <c r="AV4" s="59"/>
      <c r="AW4" s="59"/>
      <c r="AX4" s="59"/>
      <c r="AY4" s="59"/>
      <c r="AZ4" s="59"/>
      <c r="BA4" s="59"/>
      <c r="BB4" s="59"/>
      <c r="BC4" s="59"/>
      <c r="BD4" s="59"/>
      <c r="BE4" s="59"/>
      <c r="BF4" s="59"/>
      <c r="BG4" s="59"/>
      <c r="BH4" s="59"/>
      <c r="BI4" s="59"/>
      <c r="BJ4" s="59"/>
      <c r="BK4" s="59"/>
      <c r="BL4" s="59"/>
      <c r="BM4" s="59"/>
      <c r="BN4" s="59"/>
      <c r="BO4" s="59"/>
      <c r="BP4" s="59"/>
      <c r="BQ4" s="59"/>
      <c r="BR4" s="59"/>
      <c r="BS4" s="59"/>
      <c r="BT4" s="59"/>
      <c r="BU4" s="59"/>
      <c r="BV4" s="59"/>
      <c r="BW4" s="59"/>
      <c r="BX4" s="59"/>
      <c r="BY4" s="59"/>
      <c r="BZ4" s="59"/>
      <c r="CA4" s="59"/>
      <c r="CB4" s="59"/>
      <c r="CC4" s="59"/>
      <c r="CD4" s="59"/>
      <c r="CE4" s="59"/>
    </row>
    <row r="5" spans="1:83" s="60" customFormat="1" ht="31.5" customHeight="1" x14ac:dyDescent="0.25">
      <c r="A5" s="63"/>
      <c r="B5" s="141" t="s">
        <v>65</v>
      </c>
      <c r="C5" s="141"/>
      <c r="D5" s="141"/>
      <c r="E5" s="141"/>
      <c r="F5" s="141"/>
      <c r="G5" s="141"/>
      <c r="H5" s="141"/>
      <c r="I5" s="141"/>
      <c r="J5" s="141"/>
      <c r="K5" s="141"/>
      <c r="L5" s="141"/>
      <c r="M5" s="141"/>
      <c r="N5" s="73"/>
      <c r="O5" s="72"/>
      <c r="P5" s="72"/>
      <c r="Q5" s="72"/>
      <c r="R5" s="72"/>
      <c r="S5" s="73"/>
      <c r="T5" s="73"/>
      <c r="U5" s="73"/>
      <c r="V5" s="73"/>
      <c r="W5" s="73"/>
      <c r="X5" s="73"/>
      <c r="Y5" s="73"/>
      <c r="Z5" s="73"/>
      <c r="AA5" s="73"/>
      <c r="AB5" s="73"/>
      <c r="AC5" s="73"/>
      <c r="AD5" s="73"/>
      <c r="AE5" s="73"/>
      <c r="AF5" s="59"/>
      <c r="AG5" s="59"/>
      <c r="AH5" s="59"/>
      <c r="AI5" s="59"/>
      <c r="AJ5" s="59"/>
      <c r="AK5" s="59"/>
      <c r="AL5" s="59"/>
      <c r="AM5" s="59"/>
      <c r="AN5" s="59"/>
      <c r="AO5" s="59"/>
      <c r="AP5" s="59"/>
      <c r="AQ5" s="59"/>
      <c r="AR5" s="59"/>
      <c r="AS5" s="59"/>
      <c r="AT5" s="59"/>
      <c r="AU5" s="59"/>
      <c r="AV5" s="59"/>
      <c r="AW5" s="59"/>
      <c r="AX5" s="59"/>
      <c r="AY5" s="59"/>
      <c r="AZ5" s="59"/>
      <c r="BA5" s="59"/>
      <c r="BB5" s="59"/>
      <c r="BC5" s="59"/>
      <c r="BD5" s="59"/>
      <c r="BE5" s="59"/>
      <c r="BF5" s="59"/>
      <c r="BG5" s="59"/>
      <c r="BH5" s="59"/>
      <c r="BI5" s="59"/>
      <c r="BJ5" s="59"/>
      <c r="BK5" s="59"/>
      <c r="BL5" s="59"/>
      <c r="BM5" s="59"/>
      <c r="BN5" s="59"/>
      <c r="BO5" s="59"/>
      <c r="BP5" s="59"/>
      <c r="BQ5" s="59"/>
      <c r="BR5" s="59"/>
      <c r="BS5" s="59"/>
      <c r="BT5" s="59"/>
      <c r="BU5" s="59"/>
      <c r="BV5" s="59"/>
      <c r="BW5" s="59"/>
      <c r="BX5" s="59"/>
      <c r="BY5" s="59"/>
      <c r="BZ5" s="59"/>
      <c r="CA5" s="59"/>
      <c r="CB5" s="59"/>
      <c r="CC5" s="59"/>
      <c r="CD5" s="59"/>
      <c r="CE5" s="59"/>
    </row>
    <row r="6" spans="1:83" s="60" customFormat="1" x14ac:dyDescent="0.25">
      <c r="A6" s="63"/>
      <c r="B6" s="4" t="s">
        <v>122</v>
      </c>
      <c r="C6"/>
      <c r="D6"/>
      <c r="E6"/>
      <c r="F6"/>
      <c r="G6"/>
      <c r="H6"/>
      <c r="I6" s="121"/>
      <c r="J6" s="121"/>
      <c r="K6" s="121"/>
      <c r="L6" s="121"/>
      <c r="M6" s="121"/>
      <c r="N6" s="73"/>
      <c r="O6" s="72"/>
      <c r="P6" s="72"/>
      <c r="Q6" s="72"/>
      <c r="R6" s="72"/>
      <c r="S6" s="73"/>
      <c r="T6" s="73"/>
      <c r="U6" s="73"/>
      <c r="V6" s="73"/>
      <c r="W6" s="73"/>
      <c r="X6" s="73"/>
      <c r="Y6" s="73"/>
      <c r="Z6" s="73"/>
      <c r="AA6" s="73"/>
      <c r="AB6" s="73"/>
      <c r="AC6" s="73"/>
      <c r="AD6" s="73"/>
      <c r="AE6" s="73"/>
      <c r="AF6" s="59"/>
      <c r="AG6" s="59"/>
      <c r="AH6" s="59"/>
      <c r="AI6" s="59"/>
      <c r="AJ6" s="59"/>
      <c r="AK6" s="59"/>
      <c r="AL6" s="59"/>
      <c r="AM6" s="59"/>
      <c r="AN6" s="59"/>
      <c r="AO6" s="59"/>
      <c r="AP6" s="59"/>
      <c r="AQ6" s="59"/>
      <c r="AR6" s="59"/>
      <c r="AS6" s="59"/>
      <c r="AT6" s="59"/>
      <c r="AU6" s="59"/>
      <c r="AV6" s="59"/>
      <c r="AW6" s="59"/>
      <c r="AX6" s="59"/>
      <c r="AY6" s="59"/>
      <c r="AZ6" s="59"/>
      <c r="BA6" s="59"/>
      <c r="BB6" s="59"/>
      <c r="BC6" s="59"/>
      <c r="BD6" s="59"/>
      <c r="BE6" s="59"/>
      <c r="BF6" s="59"/>
      <c r="BG6" s="59"/>
      <c r="BH6" s="59"/>
      <c r="BI6" s="59"/>
      <c r="BJ6" s="59"/>
      <c r="BK6" s="59"/>
      <c r="BL6" s="59"/>
      <c r="BM6" s="59"/>
      <c r="BN6" s="59"/>
      <c r="BO6" s="59"/>
      <c r="BP6" s="59"/>
      <c r="BQ6" s="59"/>
      <c r="BR6" s="59"/>
      <c r="BS6" s="59"/>
      <c r="BT6" s="59"/>
      <c r="BU6" s="59"/>
      <c r="BV6" s="59"/>
      <c r="BW6" s="59"/>
      <c r="BX6" s="59"/>
      <c r="BY6" s="59"/>
      <c r="BZ6" s="59"/>
      <c r="CA6" s="59"/>
      <c r="CB6" s="59"/>
      <c r="CC6" s="59"/>
      <c r="CD6" s="59"/>
      <c r="CE6" s="59"/>
    </row>
    <row r="7" spans="1:83" s="60" customFormat="1" x14ac:dyDescent="0.25">
      <c r="A7" s="63"/>
      <c r="B7" s="69"/>
      <c r="C7" s="69"/>
      <c r="D7" s="69"/>
      <c r="E7" s="69"/>
      <c r="F7" s="69"/>
      <c r="G7" s="69"/>
      <c r="H7" s="69"/>
      <c r="I7" s="69"/>
      <c r="J7" s="69"/>
      <c r="K7" s="69"/>
      <c r="L7" s="69"/>
      <c r="M7" s="69"/>
      <c r="N7" s="73"/>
      <c r="O7" s="72"/>
      <c r="P7" s="72"/>
      <c r="Q7" s="72"/>
      <c r="R7" s="72"/>
      <c r="S7" s="73"/>
      <c r="T7" s="73"/>
      <c r="U7" s="73"/>
      <c r="V7" s="73"/>
      <c r="W7" s="73"/>
      <c r="X7" s="73"/>
      <c r="Y7" s="73"/>
      <c r="Z7" s="73"/>
      <c r="AA7" s="73"/>
      <c r="AB7" s="73"/>
      <c r="AC7" s="73"/>
      <c r="AD7" s="73"/>
      <c r="AE7" s="73"/>
      <c r="AF7" s="59"/>
      <c r="AG7" s="59"/>
      <c r="AH7" s="59"/>
      <c r="AI7" s="59"/>
      <c r="AJ7" s="59"/>
      <c r="AK7" s="59"/>
      <c r="AL7" s="59"/>
      <c r="AM7" s="59"/>
      <c r="AN7" s="59"/>
      <c r="AO7" s="59"/>
      <c r="AP7" s="59"/>
      <c r="AQ7" s="59"/>
      <c r="AR7" s="59"/>
      <c r="AS7" s="59"/>
      <c r="AT7" s="59"/>
      <c r="AU7" s="59"/>
      <c r="AV7" s="59"/>
      <c r="AW7" s="59"/>
      <c r="AX7" s="59"/>
      <c r="AY7" s="59"/>
      <c r="AZ7" s="59"/>
      <c r="BA7" s="59"/>
      <c r="BB7" s="59"/>
      <c r="BC7" s="59"/>
      <c r="BD7" s="59"/>
      <c r="BE7" s="59"/>
      <c r="BF7" s="59"/>
      <c r="BG7" s="59"/>
      <c r="BH7" s="59"/>
      <c r="BI7" s="59"/>
      <c r="BJ7" s="59"/>
      <c r="BK7" s="59"/>
      <c r="BL7" s="59"/>
      <c r="BM7" s="59"/>
      <c r="BN7" s="59"/>
      <c r="BO7" s="59"/>
      <c r="BP7" s="59"/>
      <c r="BQ7" s="59"/>
      <c r="BR7" s="59"/>
      <c r="BS7" s="59"/>
      <c r="BT7" s="59"/>
      <c r="BU7" s="59"/>
      <c r="BV7" s="59"/>
      <c r="BW7" s="59"/>
      <c r="BX7" s="59"/>
      <c r="BY7" s="59"/>
      <c r="BZ7" s="59"/>
      <c r="CA7" s="59"/>
      <c r="CB7" s="59"/>
      <c r="CC7" s="59"/>
      <c r="CD7" s="59"/>
      <c r="CE7" s="59"/>
    </row>
    <row r="8" spans="1:83" s="60" customFormat="1" x14ac:dyDescent="0.25">
      <c r="A8" s="63"/>
      <c r="B8" s="79" t="s">
        <v>41</v>
      </c>
      <c r="C8" s="69"/>
      <c r="D8" s="69"/>
      <c r="E8" s="69"/>
      <c r="F8" s="69"/>
      <c r="G8" s="69"/>
      <c r="H8" s="69"/>
      <c r="I8" s="69"/>
      <c r="J8" s="69"/>
      <c r="K8" s="69"/>
      <c r="L8" s="69"/>
      <c r="M8" s="69"/>
      <c r="N8" s="73"/>
      <c r="O8" s="72"/>
      <c r="P8" s="72"/>
      <c r="Q8" s="72"/>
      <c r="R8" s="72"/>
      <c r="S8" s="73"/>
      <c r="T8" s="73"/>
      <c r="U8" s="73"/>
      <c r="V8" s="73"/>
      <c r="W8" s="73"/>
      <c r="X8" s="73"/>
      <c r="Y8" s="73"/>
      <c r="Z8" s="73"/>
      <c r="AA8" s="73"/>
      <c r="AB8" s="73"/>
      <c r="AC8" s="73"/>
      <c r="AD8" s="73"/>
      <c r="AE8" s="73"/>
      <c r="AF8" s="59"/>
      <c r="AG8" s="59"/>
      <c r="AH8" s="59"/>
      <c r="AI8" s="59"/>
      <c r="AJ8" s="59"/>
      <c r="AK8" s="59"/>
      <c r="AL8" s="59"/>
      <c r="AM8" s="59"/>
      <c r="AN8" s="59"/>
      <c r="AO8" s="59"/>
      <c r="AP8" s="59"/>
      <c r="AQ8" s="59"/>
      <c r="AR8" s="59"/>
      <c r="AS8" s="59"/>
      <c r="AT8" s="59"/>
      <c r="AU8" s="59"/>
      <c r="AV8" s="59"/>
      <c r="AW8" s="59"/>
      <c r="AX8" s="59"/>
      <c r="AY8" s="59"/>
      <c r="AZ8" s="59"/>
      <c r="BA8" s="59"/>
      <c r="BB8" s="59"/>
      <c r="BC8" s="59"/>
      <c r="BD8" s="59"/>
      <c r="BE8" s="59"/>
      <c r="BF8" s="59"/>
      <c r="BG8" s="59"/>
      <c r="BH8" s="59"/>
      <c r="BI8" s="59"/>
      <c r="BJ8" s="59"/>
      <c r="BK8" s="59"/>
      <c r="BL8" s="59"/>
      <c r="BM8" s="59"/>
      <c r="BN8" s="59"/>
      <c r="BO8" s="59"/>
      <c r="BP8" s="59"/>
      <c r="BQ8" s="59"/>
      <c r="BR8" s="59"/>
      <c r="BS8" s="59"/>
      <c r="BT8" s="59"/>
      <c r="BU8" s="59"/>
      <c r="BV8" s="59"/>
      <c r="BW8" s="59"/>
      <c r="BX8" s="59"/>
      <c r="BY8" s="59"/>
      <c r="BZ8" s="59"/>
      <c r="CA8" s="59"/>
      <c r="CB8" s="59"/>
      <c r="CC8" s="59"/>
      <c r="CD8" s="59"/>
      <c r="CE8" s="59"/>
    </row>
    <row r="9" spans="1:83" s="60" customFormat="1" x14ac:dyDescent="0.25">
      <c r="A9" s="63"/>
      <c r="B9" s="79" t="s">
        <v>58</v>
      </c>
      <c r="C9" s="69"/>
      <c r="D9" s="69"/>
      <c r="E9" s="69"/>
      <c r="F9" s="69"/>
      <c r="G9" s="69"/>
      <c r="H9" s="69"/>
      <c r="I9" s="69"/>
      <c r="J9" s="69"/>
      <c r="K9" s="69"/>
      <c r="L9" s="69"/>
      <c r="M9" s="69"/>
      <c r="N9" s="73"/>
      <c r="O9" s="72"/>
      <c r="P9" s="72"/>
      <c r="Q9" s="72"/>
      <c r="R9" s="72"/>
      <c r="S9" s="73"/>
      <c r="T9" s="73"/>
      <c r="U9" s="73"/>
      <c r="V9" s="73"/>
      <c r="W9" s="73"/>
      <c r="X9" s="73"/>
      <c r="Y9" s="73"/>
      <c r="Z9" s="73"/>
      <c r="AA9" s="73"/>
      <c r="AB9" s="73"/>
      <c r="AC9" s="73"/>
      <c r="AD9" s="73"/>
      <c r="AE9" s="73"/>
      <c r="AF9" s="59"/>
      <c r="AG9" s="59"/>
      <c r="AH9" s="59"/>
      <c r="AI9" s="59"/>
      <c r="AJ9" s="59"/>
      <c r="AK9" s="59"/>
      <c r="AL9" s="59"/>
      <c r="AM9" s="59"/>
      <c r="AN9" s="59"/>
      <c r="AO9" s="59"/>
      <c r="AP9" s="59"/>
      <c r="AQ9" s="59"/>
      <c r="AR9" s="59"/>
      <c r="AS9" s="59"/>
      <c r="AT9" s="59"/>
      <c r="AU9" s="59"/>
      <c r="AV9" s="59"/>
      <c r="AW9" s="59"/>
      <c r="AX9" s="59"/>
      <c r="AY9" s="59"/>
      <c r="AZ9" s="59"/>
      <c r="BA9" s="59"/>
      <c r="BB9" s="59"/>
      <c r="BC9" s="59"/>
      <c r="BD9" s="59"/>
      <c r="BE9" s="59"/>
      <c r="BF9" s="59"/>
      <c r="BG9" s="59"/>
      <c r="BH9" s="59"/>
      <c r="BI9" s="59"/>
      <c r="BJ9" s="59"/>
      <c r="BK9" s="59"/>
      <c r="BL9" s="59"/>
      <c r="BM9" s="59"/>
      <c r="BN9" s="59"/>
      <c r="BO9" s="59"/>
      <c r="BP9" s="59"/>
      <c r="BQ9" s="59"/>
      <c r="BR9" s="59"/>
      <c r="BS9" s="59"/>
      <c r="BT9" s="59"/>
      <c r="BU9" s="59"/>
      <c r="BV9" s="59"/>
      <c r="BW9" s="59"/>
      <c r="BX9" s="59"/>
      <c r="BY9" s="59"/>
      <c r="BZ9" s="59"/>
      <c r="CA9" s="59"/>
      <c r="CB9" s="59"/>
      <c r="CC9" s="59"/>
      <c r="CD9" s="59"/>
      <c r="CE9" s="59"/>
    </row>
    <row r="10" spans="1:83" x14ac:dyDescent="0.25">
      <c r="B10" s="39" t="s">
        <v>59</v>
      </c>
      <c r="D10" s="78"/>
      <c r="E10" s="61"/>
    </row>
    <row r="11" spans="1:83" ht="15.75" thickBot="1" x14ac:dyDescent="0.3">
      <c r="D11" s="87">
        <f>SUM(D15:D40)</f>
        <v>7337.0100000000011</v>
      </c>
      <c r="E11" s="61" t="s">
        <v>56</v>
      </c>
    </row>
    <row r="12" spans="1:83" ht="15.75" thickTop="1" x14ac:dyDescent="0.25"/>
    <row r="13" spans="1:83" ht="19.5" customHeight="1" x14ac:dyDescent="0.25">
      <c r="B13" s="142" t="s">
        <v>48</v>
      </c>
      <c r="C13" s="142"/>
      <c r="D13" s="142"/>
      <c r="E13" s="142"/>
      <c r="F13" s="143" t="s">
        <v>52</v>
      </c>
      <c r="G13" s="142" t="s">
        <v>53</v>
      </c>
    </row>
    <row r="14" spans="1:83" x14ac:dyDescent="0.25">
      <c r="B14" s="68" t="s">
        <v>54</v>
      </c>
      <c r="C14" s="68" t="s">
        <v>49</v>
      </c>
      <c r="D14" s="77" t="s">
        <v>50</v>
      </c>
      <c r="E14" s="76" t="s">
        <v>51</v>
      </c>
      <c r="F14" s="143"/>
      <c r="G14" s="142"/>
    </row>
    <row r="15" spans="1:83" x14ac:dyDescent="0.25">
      <c r="B15" s="74">
        <v>1</v>
      </c>
      <c r="C15" s="75">
        <v>512653</v>
      </c>
      <c r="D15" s="64">
        <v>10</v>
      </c>
      <c r="E15" s="65">
        <v>44050</v>
      </c>
      <c r="F15" s="66">
        <v>44377</v>
      </c>
      <c r="G15" s="67">
        <f>F15-E15</f>
        <v>327</v>
      </c>
    </row>
    <row r="16" spans="1:83" x14ac:dyDescent="0.25">
      <c r="B16" s="75">
        <v>2</v>
      </c>
      <c r="C16" s="75">
        <v>512763</v>
      </c>
      <c r="D16" s="64">
        <v>336.93</v>
      </c>
      <c r="E16" s="65">
        <v>44068</v>
      </c>
      <c r="F16" s="66">
        <v>44377</v>
      </c>
      <c r="G16" s="62">
        <f t="shared" ref="G16:G40" si="0">F16-E16</f>
        <v>309</v>
      </c>
    </row>
    <row r="17" spans="2:7" x14ac:dyDescent="0.25">
      <c r="B17" s="75">
        <v>3</v>
      </c>
      <c r="C17" s="75">
        <v>512964</v>
      </c>
      <c r="D17" s="64">
        <v>336.93</v>
      </c>
      <c r="E17" s="65">
        <v>44099</v>
      </c>
      <c r="F17" s="66">
        <v>44377</v>
      </c>
      <c r="G17" s="62">
        <f t="shared" si="0"/>
        <v>278</v>
      </c>
    </row>
    <row r="18" spans="2:7" x14ac:dyDescent="0.25">
      <c r="B18" s="75">
        <v>4</v>
      </c>
      <c r="C18" s="75">
        <v>512965</v>
      </c>
      <c r="D18" s="64">
        <v>20</v>
      </c>
      <c r="E18" s="65">
        <v>44099</v>
      </c>
      <c r="F18" s="66">
        <v>44377</v>
      </c>
      <c r="G18" s="62">
        <f t="shared" si="0"/>
        <v>278</v>
      </c>
    </row>
    <row r="19" spans="2:7" x14ac:dyDescent="0.25">
      <c r="B19" s="75">
        <v>5</v>
      </c>
      <c r="C19" s="75">
        <v>512967</v>
      </c>
      <c r="D19" s="64">
        <v>339.93</v>
      </c>
      <c r="E19" s="65">
        <v>44099</v>
      </c>
      <c r="F19" s="66">
        <v>44377</v>
      </c>
      <c r="G19" s="62">
        <f t="shared" si="0"/>
        <v>278</v>
      </c>
    </row>
    <row r="20" spans="2:7" x14ac:dyDescent="0.25">
      <c r="B20" s="75">
        <v>6</v>
      </c>
      <c r="C20" s="75">
        <v>512990</v>
      </c>
      <c r="D20" s="64">
        <v>336.93</v>
      </c>
      <c r="E20" s="65">
        <v>44104</v>
      </c>
      <c r="F20" s="66">
        <v>44377</v>
      </c>
      <c r="G20" s="62">
        <f t="shared" si="0"/>
        <v>273</v>
      </c>
    </row>
    <row r="21" spans="2:7" x14ac:dyDescent="0.25">
      <c r="B21" s="75">
        <v>7</v>
      </c>
      <c r="C21" s="75">
        <v>512999</v>
      </c>
      <c r="D21" s="64">
        <v>127.47</v>
      </c>
      <c r="E21" s="65">
        <v>44104</v>
      </c>
      <c r="F21" s="66">
        <v>44377</v>
      </c>
      <c r="G21" s="62">
        <f t="shared" si="0"/>
        <v>273</v>
      </c>
    </row>
    <row r="22" spans="2:7" x14ac:dyDescent="0.25">
      <c r="B22" s="75">
        <v>8</v>
      </c>
      <c r="C22" s="75">
        <v>513006</v>
      </c>
      <c r="D22" s="64">
        <v>336.93</v>
      </c>
      <c r="E22" s="65">
        <v>44104</v>
      </c>
      <c r="F22" s="66">
        <v>44377</v>
      </c>
      <c r="G22" s="62">
        <f t="shared" si="0"/>
        <v>273</v>
      </c>
    </row>
    <row r="23" spans="2:7" x14ac:dyDescent="0.25">
      <c r="B23" s="75">
        <v>9</v>
      </c>
      <c r="C23" s="75">
        <v>513012</v>
      </c>
      <c r="D23" s="64">
        <v>336.93</v>
      </c>
      <c r="E23" s="65">
        <v>44104</v>
      </c>
      <c r="F23" s="66">
        <v>44377</v>
      </c>
      <c r="G23" s="62">
        <f t="shared" si="0"/>
        <v>273</v>
      </c>
    </row>
    <row r="24" spans="2:7" x14ac:dyDescent="0.25">
      <c r="B24" s="75">
        <v>10</v>
      </c>
      <c r="C24" s="75">
        <v>513013</v>
      </c>
      <c r="D24" s="64">
        <v>336.93</v>
      </c>
      <c r="E24" s="65">
        <v>44104</v>
      </c>
      <c r="F24" s="66">
        <v>44377</v>
      </c>
      <c r="G24" s="62">
        <f t="shared" si="0"/>
        <v>273</v>
      </c>
    </row>
    <row r="25" spans="2:7" x14ac:dyDescent="0.25">
      <c r="B25" s="75">
        <v>11</v>
      </c>
      <c r="C25" s="75">
        <v>513014</v>
      </c>
      <c r="D25" s="64">
        <v>396.93</v>
      </c>
      <c r="E25" s="65">
        <v>44104</v>
      </c>
      <c r="F25" s="66">
        <v>44377</v>
      </c>
      <c r="G25" s="62">
        <f t="shared" si="0"/>
        <v>273</v>
      </c>
    </row>
    <row r="26" spans="2:7" x14ac:dyDescent="0.25">
      <c r="B26" s="75">
        <v>12</v>
      </c>
      <c r="C26" s="75">
        <v>513060</v>
      </c>
      <c r="D26" s="64">
        <v>500</v>
      </c>
      <c r="E26" s="65">
        <v>44106</v>
      </c>
      <c r="F26" s="66">
        <v>44377</v>
      </c>
      <c r="G26" s="62">
        <f t="shared" si="0"/>
        <v>271</v>
      </c>
    </row>
    <row r="27" spans="2:7" x14ac:dyDescent="0.25">
      <c r="B27" s="75">
        <v>13</v>
      </c>
      <c r="C27" s="75">
        <v>513087</v>
      </c>
      <c r="D27" s="64">
        <v>336.93</v>
      </c>
      <c r="E27" s="65">
        <v>44111</v>
      </c>
      <c r="F27" s="66">
        <v>44377</v>
      </c>
      <c r="G27" s="62">
        <f t="shared" si="0"/>
        <v>266</v>
      </c>
    </row>
    <row r="28" spans="2:7" x14ac:dyDescent="0.25">
      <c r="B28" s="75">
        <v>14</v>
      </c>
      <c r="C28" s="75">
        <v>513089</v>
      </c>
      <c r="D28" s="64">
        <v>336.93</v>
      </c>
      <c r="E28" s="65">
        <v>44111</v>
      </c>
      <c r="F28" s="66">
        <v>44377</v>
      </c>
      <c r="G28" s="62">
        <f t="shared" si="0"/>
        <v>266</v>
      </c>
    </row>
    <row r="29" spans="2:7" x14ac:dyDescent="0.25">
      <c r="B29" s="75">
        <v>15</v>
      </c>
      <c r="C29" s="75">
        <v>513091</v>
      </c>
      <c r="D29" s="64">
        <v>336.93</v>
      </c>
      <c r="E29" s="65">
        <v>44111</v>
      </c>
      <c r="F29" s="66">
        <v>44377</v>
      </c>
      <c r="G29" s="62">
        <f t="shared" si="0"/>
        <v>266</v>
      </c>
    </row>
    <row r="30" spans="2:7" x14ac:dyDescent="0.25">
      <c r="B30" s="75">
        <v>16</v>
      </c>
      <c r="C30" s="75">
        <v>513094</v>
      </c>
      <c r="D30" s="64">
        <v>336.93</v>
      </c>
      <c r="E30" s="65">
        <v>44111</v>
      </c>
      <c r="F30" s="66">
        <v>44377</v>
      </c>
      <c r="G30" s="62">
        <f t="shared" si="0"/>
        <v>266</v>
      </c>
    </row>
    <row r="31" spans="2:7" x14ac:dyDescent="0.25">
      <c r="B31" s="75">
        <v>17</v>
      </c>
      <c r="C31" s="75">
        <v>513124</v>
      </c>
      <c r="D31" s="64">
        <v>138.29</v>
      </c>
      <c r="E31" s="65">
        <v>44111</v>
      </c>
      <c r="F31" s="66">
        <v>44377</v>
      </c>
      <c r="G31" s="62">
        <f t="shared" si="0"/>
        <v>266</v>
      </c>
    </row>
    <row r="32" spans="2:7" x14ac:dyDescent="0.25">
      <c r="B32" s="75">
        <v>18</v>
      </c>
      <c r="C32" s="75">
        <v>513141</v>
      </c>
      <c r="D32" s="64">
        <v>316.93</v>
      </c>
      <c r="E32" s="65">
        <v>44113</v>
      </c>
      <c r="F32" s="66">
        <v>44377</v>
      </c>
      <c r="G32" s="62">
        <f t="shared" si="0"/>
        <v>264</v>
      </c>
    </row>
    <row r="33" spans="2:7" x14ac:dyDescent="0.25">
      <c r="B33" s="75">
        <v>19</v>
      </c>
      <c r="C33" s="75">
        <v>513144</v>
      </c>
      <c r="D33" s="64">
        <v>209.46</v>
      </c>
      <c r="E33" s="65">
        <v>44113</v>
      </c>
      <c r="F33" s="66">
        <v>44377</v>
      </c>
      <c r="G33" s="62">
        <f t="shared" si="0"/>
        <v>264</v>
      </c>
    </row>
    <row r="34" spans="2:7" x14ac:dyDescent="0.25">
      <c r="B34" s="75">
        <v>20</v>
      </c>
      <c r="C34" s="75">
        <v>513249</v>
      </c>
      <c r="D34" s="64">
        <v>468.8</v>
      </c>
      <c r="E34" s="65">
        <v>44123</v>
      </c>
      <c r="F34" s="66">
        <v>44377</v>
      </c>
      <c r="G34" s="62">
        <f t="shared" si="0"/>
        <v>254</v>
      </c>
    </row>
    <row r="35" spans="2:7" x14ac:dyDescent="0.25">
      <c r="B35" s="75">
        <v>21</v>
      </c>
      <c r="C35" s="75">
        <v>513307</v>
      </c>
      <c r="D35" s="64">
        <v>236.93</v>
      </c>
      <c r="E35" s="65">
        <v>44132</v>
      </c>
      <c r="F35" s="66">
        <v>44377</v>
      </c>
      <c r="G35" s="62">
        <f t="shared" si="0"/>
        <v>245</v>
      </c>
    </row>
    <row r="36" spans="2:7" x14ac:dyDescent="0.25">
      <c r="B36" s="75">
        <v>22</v>
      </c>
      <c r="C36" s="75">
        <v>513330</v>
      </c>
      <c r="D36" s="64">
        <v>35</v>
      </c>
      <c r="E36" s="65">
        <v>44134</v>
      </c>
      <c r="F36" s="66">
        <v>44377</v>
      </c>
      <c r="G36" s="62">
        <f t="shared" si="0"/>
        <v>243</v>
      </c>
    </row>
    <row r="37" spans="2:7" x14ac:dyDescent="0.25">
      <c r="B37" s="75">
        <v>23</v>
      </c>
      <c r="C37" s="75">
        <v>513376</v>
      </c>
      <c r="D37" s="64">
        <v>315</v>
      </c>
      <c r="E37" s="65">
        <v>44141</v>
      </c>
      <c r="F37" s="66">
        <v>44377</v>
      </c>
      <c r="G37" s="62">
        <f t="shared" si="0"/>
        <v>236</v>
      </c>
    </row>
    <row r="38" spans="2:7" x14ac:dyDescent="0.25">
      <c r="B38" s="75">
        <v>24</v>
      </c>
      <c r="C38" s="75">
        <v>513529</v>
      </c>
      <c r="D38" s="64">
        <v>336.93</v>
      </c>
      <c r="E38" s="65">
        <v>44167</v>
      </c>
      <c r="F38" s="66">
        <v>44377</v>
      </c>
      <c r="G38" s="62">
        <f t="shared" si="0"/>
        <v>210</v>
      </c>
    </row>
    <row r="39" spans="2:7" x14ac:dyDescent="0.25">
      <c r="B39" s="75">
        <v>25</v>
      </c>
      <c r="C39" s="75">
        <v>513570</v>
      </c>
      <c r="D39" s="64">
        <v>179.11</v>
      </c>
      <c r="E39" s="65">
        <v>44174</v>
      </c>
      <c r="F39" s="66">
        <v>44377</v>
      </c>
      <c r="G39" s="62">
        <f t="shared" si="0"/>
        <v>203</v>
      </c>
    </row>
    <row r="40" spans="2:7" x14ac:dyDescent="0.25">
      <c r="B40" s="75">
        <v>26</v>
      </c>
      <c r="C40" s="75">
        <v>513608</v>
      </c>
      <c r="D40" s="64">
        <v>336.93</v>
      </c>
      <c r="E40" s="65">
        <v>44181</v>
      </c>
      <c r="F40" s="66">
        <v>44377</v>
      </c>
      <c r="G40" s="62">
        <f t="shared" si="0"/>
        <v>196</v>
      </c>
    </row>
    <row r="41" spans="2:7" x14ac:dyDescent="0.25">
      <c r="C41"/>
    </row>
    <row r="42" spans="2:7" x14ac:dyDescent="0.25">
      <c r="C42"/>
    </row>
  </sheetData>
  <mergeCells count="7">
    <mergeCell ref="B13:E13"/>
    <mergeCell ref="F13:F14"/>
    <mergeCell ref="G13:G14"/>
    <mergeCell ref="B1:M1"/>
    <mergeCell ref="B3:M3"/>
    <mergeCell ref="B4:M4"/>
    <mergeCell ref="B5:M5"/>
  </mergeCells>
  <pageMargins left="0.7" right="0.7" top="0.75" bottom="0.75" header="0.3" footer="0.3"/>
  <pageSetup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sheetPr>
  <dimension ref="B1:F34"/>
  <sheetViews>
    <sheetView topLeftCell="A4" workbookViewId="0">
      <selection activeCell="I11" sqref="I11"/>
    </sheetView>
  </sheetViews>
  <sheetFormatPr defaultRowHeight="15" x14ac:dyDescent="0.25"/>
  <cols>
    <col min="2" max="2" width="23" bestFit="1" customWidth="1"/>
    <col min="3" max="3" width="19.42578125" bestFit="1" customWidth="1"/>
    <col min="4" max="4" width="47.5703125" bestFit="1" customWidth="1"/>
    <col min="5" max="5" width="23" customWidth="1"/>
    <col min="6" max="6" width="81.42578125" customWidth="1"/>
  </cols>
  <sheetData>
    <row r="1" spans="2:6" ht="18.75" x14ac:dyDescent="0.25">
      <c r="B1" s="146" t="s">
        <v>28</v>
      </c>
      <c r="C1" s="147"/>
      <c r="D1" s="147"/>
      <c r="E1" s="147"/>
      <c r="F1" s="148"/>
    </row>
    <row r="2" spans="2:6" ht="9" customHeight="1" x14ac:dyDescent="0.25">
      <c r="B2" s="50"/>
      <c r="C2" s="50"/>
      <c r="D2" s="50"/>
      <c r="E2" s="50"/>
      <c r="F2" s="50"/>
    </row>
    <row r="3" spans="2:6" x14ac:dyDescent="0.25">
      <c r="B3" s="58" t="s">
        <v>68</v>
      </c>
      <c r="C3" s="58"/>
      <c r="D3" s="58"/>
      <c r="E3" s="58"/>
      <c r="F3" s="58"/>
    </row>
    <row r="4" spans="2:6" x14ac:dyDescent="0.25">
      <c r="B4" s="108" t="s">
        <v>69</v>
      </c>
      <c r="C4" s="58"/>
      <c r="D4" s="58"/>
      <c r="E4" s="58"/>
      <c r="F4" s="108" t="s">
        <v>0</v>
      </c>
    </row>
    <row r="5" spans="2:6" x14ac:dyDescent="0.25">
      <c r="B5" s="154" t="s">
        <v>119</v>
      </c>
      <c r="C5" s="154"/>
      <c r="D5" s="154"/>
      <c r="E5" s="154"/>
      <c r="F5" s="108" t="s">
        <v>57</v>
      </c>
    </row>
    <row r="6" spans="2:6" x14ac:dyDescent="0.25">
      <c r="B6" s="154"/>
      <c r="C6" s="154"/>
      <c r="D6" s="154"/>
      <c r="E6" s="154"/>
      <c r="F6" s="108" t="s">
        <v>70</v>
      </c>
    </row>
    <row r="7" spans="2:6" x14ac:dyDescent="0.25">
      <c r="F7" s="58"/>
    </row>
    <row r="8" spans="2:6" x14ac:dyDescent="0.25">
      <c r="B8" s="149" t="s">
        <v>67</v>
      </c>
      <c r="C8" s="150"/>
      <c r="D8" s="151"/>
      <c r="E8" s="152" t="s">
        <v>38</v>
      </c>
      <c r="F8" s="153"/>
    </row>
    <row r="9" spans="2:6" s="1" customFormat="1" ht="30" x14ac:dyDescent="0.25">
      <c r="B9" s="40" t="s">
        <v>30</v>
      </c>
      <c r="C9" s="40" t="s">
        <v>31</v>
      </c>
      <c r="D9" s="41" t="s">
        <v>32</v>
      </c>
      <c r="E9" s="42" t="s">
        <v>33</v>
      </c>
      <c r="F9" s="42" t="s">
        <v>34</v>
      </c>
    </row>
    <row r="10" spans="2:6" ht="65.25" customHeight="1" x14ac:dyDescent="0.25">
      <c r="B10" s="110">
        <v>44327</v>
      </c>
      <c r="C10" s="10">
        <v>17100</v>
      </c>
      <c r="D10" s="111" t="s">
        <v>80</v>
      </c>
      <c r="E10" s="112">
        <v>44327</v>
      </c>
      <c r="F10" s="113" t="s">
        <v>130</v>
      </c>
    </row>
    <row r="11" spans="2:6" ht="60" customHeight="1" x14ac:dyDescent="0.25">
      <c r="B11" s="110">
        <v>44327</v>
      </c>
      <c r="C11" s="10">
        <v>776734</v>
      </c>
      <c r="D11" s="111" t="s">
        <v>80</v>
      </c>
      <c r="E11" s="112">
        <v>44327</v>
      </c>
      <c r="F11" s="113" t="s">
        <v>131</v>
      </c>
    </row>
    <row r="12" spans="2:6" x14ac:dyDescent="0.25">
      <c r="B12" s="110">
        <v>44377</v>
      </c>
      <c r="C12" s="10">
        <v>22</v>
      </c>
      <c r="D12" s="111" t="s">
        <v>81</v>
      </c>
      <c r="E12" s="114" t="s">
        <v>85</v>
      </c>
      <c r="F12" s="115" t="s">
        <v>120</v>
      </c>
    </row>
    <row r="13" spans="2:6" x14ac:dyDescent="0.25">
      <c r="B13" s="110">
        <v>44377</v>
      </c>
      <c r="C13" s="10">
        <v>56.88</v>
      </c>
      <c r="D13" s="111" t="s">
        <v>81</v>
      </c>
      <c r="E13" s="114" t="s">
        <v>85</v>
      </c>
      <c r="F13" s="115" t="s">
        <v>120</v>
      </c>
    </row>
    <row r="14" spans="2:6" x14ac:dyDescent="0.25">
      <c r="B14" s="110">
        <v>44377</v>
      </c>
      <c r="C14" s="10">
        <v>1000</v>
      </c>
      <c r="D14" s="111" t="s">
        <v>81</v>
      </c>
      <c r="E14" s="114" t="s">
        <v>85</v>
      </c>
      <c r="F14" s="115" t="s">
        <v>120</v>
      </c>
    </row>
    <row r="15" spans="2:6" x14ac:dyDescent="0.25">
      <c r="B15" s="110">
        <v>44377</v>
      </c>
      <c r="C15" s="10">
        <v>3848.7</v>
      </c>
      <c r="D15" s="111" t="s">
        <v>81</v>
      </c>
      <c r="E15" s="114" t="s">
        <v>85</v>
      </c>
      <c r="F15" s="115" t="s">
        <v>120</v>
      </c>
    </row>
    <row r="16" spans="2:6" x14ac:dyDescent="0.25">
      <c r="B16" s="110">
        <v>44377</v>
      </c>
      <c r="C16" s="10">
        <v>-3165</v>
      </c>
      <c r="D16" s="111" t="s">
        <v>78</v>
      </c>
      <c r="E16" s="112">
        <v>44378</v>
      </c>
      <c r="F16" s="115" t="s">
        <v>121</v>
      </c>
    </row>
    <row r="17" spans="2:6" x14ac:dyDescent="0.25">
      <c r="B17" s="110">
        <v>44375</v>
      </c>
      <c r="C17" s="10">
        <v>1310.2</v>
      </c>
      <c r="D17" s="111" t="s">
        <v>82</v>
      </c>
      <c r="E17" s="112">
        <v>44378</v>
      </c>
      <c r="F17" s="115" t="s">
        <v>121</v>
      </c>
    </row>
    <row r="18" spans="2:6" x14ac:dyDescent="0.25">
      <c r="B18" s="110">
        <v>44377</v>
      </c>
      <c r="C18" s="10">
        <v>4860.53</v>
      </c>
      <c r="D18" s="111" t="s">
        <v>73</v>
      </c>
      <c r="E18" s="112">
        <v>44386</v>
      </c>
      <c r="F18" s="115" t="s">
        <v>121</v>
      </c>
    </row>
    <row r="19" spans="2:6" x14ac:dyDescent="0.25">
      <c r="B19" s="110">
        <v>44377</v>
      </c>
      <c r="C19" s="10">
        <v>509739.47</v>
      </c>
      <c r="D19" s="111" t="s">
        <v>74</v>
      </c>
      <c r="E19" s="112">
        <v>44386</v>
      </c>
      <c r="F19" s="115" t="s">
        <v>121</v>
      </c>
    </row>
    <row r="20" spans="2:6" x14ac:dyDescent="0.25">
      <c r="B20" s="110">
        <v>44377</v>
      </c>
      <c r="C20" s="10">
        <v>3462</v>
      </c>
      <c r="D20" s="111" t="s">
        <v>75</v>
      </c>
      <c r="E20" s="112">
        <v>44386</v>
      </c>
      <c r="F20" s="115" t="s">
        <v>121</v>
      </c>
    </row>
    <row r="21" spans="2:6" x14ac:dyDescent="0.25">
      <c r="B21" s="110">
        <v>44377</v>
      </c>
      <c r="C21" s="10">
        <v>-2352.42</v>
      </c>
      <c r="D21" s="111" t="s">
        <v>83</v>
      </c>
      <c r="E21" s="112">
        <v>44769</v>
      </c>
      <c r="F21" s="115" t="s">
        <v>121</v>
      </c>
    </row>
    <row r="22" spans="2:6" x14ac:dyDescent="0.25">
      <c r="B22" s="110">
        <v>44375</v>
      </c>
      <c r="C22" s="10">
        <v>124311.22</v>
      </c>
      <c r="D22" s="111" t="s">
        <v>77</v>
      </c>
      <c r="E22" s="112">
        <v>44378</v>
      </c>
      <c r="F22" s="115" t="s">
        <v>121</v>
      </c>
    </row>
    <row r="23" spans="2:6" x14ac:dyDescent="0.25">
      <c r="B23" s="110">
        <v>44375</v>
      </c>
      <c r="C23" s="10">
        <v>29</v>
      </c>
      <c r="D23" s="111" t="s">
        <v>77</v>
      </c>
      <c r="E23" s="112">
        <v>44378</v>
      </c>
      <c r="F23" s="115" t="s">
        <v>121</v>
      </c>
    </row>
    <row r="24" spans="2:6" x14ac:dyDescent="0.25">
      <c r="B24" s="110">
        <v>44376</v>
      </c>
      <c r="C24" s="10">
        <v>115923.55</v>
      </c>
      <c r="D24" s="111" t="s">
        <v>83</v>
      </c>
      <c r="E24" s="112">
        <v>44379</v>
      </c>
      <c r="F24" s="115" t="s">
        <v>121</v>
      </c>
    </row>
    <row r="25" spans="2:6" x14ac:dyDescent="0.25">
      <c r="B25" s="110">
        <v>44376</v>
      </c>
      <c r="C25" s="10">
        <v>-20051.169999999998</v>
      </c>
      <c r="D25" s="111" t="s">
        <v>83</v>
      </c>
      <c r="E25" s="112">
        <v>44379</v>
      </c>
      <c r="F25" s="115" t="s">
        <v>121</v>
      </c>
    </row>
    <row r="26" spans="2:6" x14ac:dyDescent="0.25">
      <c r="B26" s="116">
        <v>44377</v>
      </c>
      <c r="C26" s="117">
        <v>84452.37</v>
      </c>
      <c r="D26" s="118" t="s">
        <v>84</v>
      </c>
      <c r="E26" s="119">
        <v>44383</v>
      </c>
      <c r="F26" s="120" t="s">
        <v>121</v>
      </c>
    </row>
    <row r="27" spans="2:6" x14ac:dyDescent="0.25">
      <c r="B27" s="43" t="s">
        <v>35</v>
      </c>
      <c r="C27" s="44">
        <f>SUM(C10:C26)</f>
        <v>1617281.33</v>
      </c>
      <c r="D27" s="45"/>
    </row>
    <row r="28" spans="2:6" x14ac:dyDescent="0.25">
      <c r="B28" s="46" t="s">
        <v>36</v>
      </c>
      <c r="C28" s="47">
        <f>Summary!G14</f>
        <v>1617281.33</v>
      </c>
      <c r="D28" s="45"/>
    </row>
    <row r="29" spans="2:6" ht="15.75" thickBot="1" x14ac:dyDescent="0.3">
      <c r="B29" s="46" t="s">
        <v>37</v>
      </c>
      <c r="C29" s="56">
        <f>C27/C28</f>
        <v>1</v>
      </c>
      <c r="D29" s="45"/>
    </row>
    <row r="30" spans="2:6" ht="15.75" thickTop="1" x14ac:dyDescent="0.25">
      <c r="C30" s="49"/>
    </row>
    <row r="31" spans="2:6" x14ac:dyDescent="0.25">
      <c r="C31" s="49"/>
    </row>
    <row r="32" spans="2:6" x14ac:dyDescent="0.25">
      <c r="C32" s="49"/>
    </row>
    <row r="33" spans="3:3" x14ac:dyDescent="0.25">
      <c r="C33" s="49"/>
    </row>
    <row r="34" spans="3:3" x14ac:dyDescent="0.25">
      <c r="C34" s="49"/>
    </row>
  </sheetData>
  <mergeCells count="4">
    <mergeCell ref="B1:F1"/>
    <mergeCell ref="B8:D8"/>
    <mergeCell ref="E8:F8"/>
    <mergeCell ref="B5:E6"/>
  </mergeCells>
  <conditionalFormatting sqref="B12:F26 B10:E11">
    <cfRule type="expression" dxfId="1" priority="2">
      <formula>MOD(ROW(),2)</formula>
    </cfRule>
  </conditionalFormatting>
  <conditionalFormatting sqref="F10:F11">
    <cfRule type="expression" dxfId="0" priority="1">
      <formula>MOD(ROW(),2)</formula>
    </cfRule>
  </conditionalFormatting>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sheetPr>
  <dimension ref="B1:I70"/>
  <sheetViews>
    <sheetView workbookViewId="0">
      <selection activeCell="D66" sqref="D66"/>
    </sheetView>
  </sheetViews>
  <sheetFormatPr defaultRowHeight="15" x14ac:dyDescent="0.25"/>
  <cols>
    <col min="1" max="1" width="10.140625" customWidth="1"/>
    <col min="2" max="2" width="28" bestFit="1" customWidth="1"/>
    <col min="3" max="3" width="19.42578125" bestFit="1" customWidth="1"/>
    <col min="4" max="4" width="30.7109375" bestFit="1" customWidth="1"/>
    <col min="5" max="5" width="74.85546875" style="92" bestFit="1" customWidth="1"/>
    <col min="6" max="6" width="12.85546875" bestFit="1" customWidth="1"/>
  </cols>
  <sheetData>
    <row r="1" spans="2:6" ht="18.75" x14ac:dyDescent="0.25">
      <c r="B1" s="133" t="s">
        <v>39</v>
      </c>
      <c r="C1" s="134"/>
      <c r="D1" s="134"/>
      <c r="E1" s="134"/>
      <c r="F1" s="135"/>
    </row>
    <row r="2" spans="2:6" x14ac:dyDescent="0.25">
      <c r="B2" s="156" t="s">
        <v>109</v>
      </c>
      <c r="C2" s="157"/>
      <c r="D2" s="157"/>
      <c r="E2" s="157"/>
      <c r="F2" s="158"/>
    </row>
    <row r="3" spans="2:6" s="58" customFormat="1" ht="4.5" customHeight="1" x14ac:dyDescent="0.25">
      <c r="B3" s="57"/>
      <c r="C3" s="57"/>
      <c r="D3" s="57"/>
      <c r="E3" s="91"/>
      <c r="F3" s="57"/>
    </row>
    <row r="4" spans="2:6" x14ac:dyDescent="0.25">
      <c r="B4" s="39" t="s">
        <v>40</v>
      </c>
    </row>
    <row r="5" spans="2:6" ht="33.75" customHeight="1" x14ac:dyDescent="0.25">
      <c r="B5" s="159" t="s">
        <v>118</v>
      </c>
      <c r="C5" s="159"/>
      <c r="D5" s="159"/>
      <c r="E5" s="159"/>
      <c r="F5" s="159"/>
    </row>
    <row r="6" spans="2:6" x14ac:dyDescent="0.25">
      <c r="B6" s="160" t="s">
        <v>129</v>
      </c>
      <c r="C6" s="160"/>
      <c r="D6" s="160"/>
      <c r="E6" s="160"/>
      <c r="F6" s="160"/>
    </row>
    <row r="7" spans="2:6" ht="9.75" customHeight="1" x14ac:dyDescent="0.25">
      <c r="B7" s="51"/>
      <c r="C7" s="51"/>
      <c r="D7" s="51"/>
      <c r="E7" s="93"/>
      <c r="F7" s="51"/>
    </row>
    <row r="8" spans="2:6" x14ac:dyDescent="0.25">
      <c r="B8" s="51" t="s">
        <v>41</v>
      </c>
      <c r="C8" s="51"/>
      <c r="D8" s="51"/>
      <c r="E8" s="93"/>
      <c r="F8" s="51"/>
    </row>
    <row r="9" spans="2:6" x14ac:dyDescent="0.25">
      <c r="B9" s="51" t="s">
        <v>29</v>
      </c>
      <c r="C9" s="51"/>
      <c r="D9" s="51"/>
      <c r="E9" s="93"/>
      <c r="F9" s="51"/>
    </row>
    <row r="10" spans="2:6" x14ac:dyDescent="0.25">
      <c r="B10" s="39" t="s">
        <v>42</v>
      </c>
      <c r="C10" s="51"/>
      <c r="D10" s="51"/>
      <c r="E10" s="93"/>
      <c r="F10" s="51"/>
    </row>
    <row r="11" spans="2:6" ht="12.75" customHeight="1" x14ac:dyDescent="0.25"/>
    <row r="12" spans="2:6" x14ac:dyDescent="0.25">
      <c r="B12" s="155" t="s">
        <v>66</v>
      </c>
      <c r="C12" s="155"/>
      <c r="D12" s="155"/>
      <c r="E12" s="152" t="s">
        <v>38</v>
      </c>
      <c r="F12" s="153"/>
    </row>
    <row r="13" spans="2:6" s="1" customFormat="1" x14ac:dyDescent="0.25">
      <c r="B13" s="52" t="s">
        <v>43</v>
      </c>
      <c r="C13" s="52" t="s">
        <v>31</v>
      </c>
      <c r="D13" s="53" t="s">
        <v>32</v>
      </c>
      <c r="E13" s="54" t="s">
        <v>44</v>
      </c>
      <c r="F13" s="68" t="s">
        <v>45</v>
      </c>
    </row>
    <row r="14" spans="2:6" s="1" customFormat="1" ht="60" x14ac:dyDescent="0.25">
      <c r="B14" s="95">
        <v>44327</v>
      </c>
      <c r="C14" s="96">
        <v>-17711</v>
      </c>
      <c r="D14" s="98" t="s">
        <v>87</v>
      </c>
      <c r="E14" s="109" t="s">
        <v>123</v>
      </c>
      <c r="F14" s="97">
        <v>44327</v>
      </c>
    </row>
    <row r="15" spans="2:6" s="1" customFormat="1" ht="60" x14ac:dyDescent="0.25">
      <c r="B15" s="95">
        <v>44327</v>
      </c>
      <c r="C15" s="96">
        <v>-779734</v>
      </c>
      <c r="D15" s="98" t="s">
        <v>87</v>
      </c>
      <c r="E15" s="109" t="s">
        <v>124</v>
      </c>
      <c r="F15" s="99">
        <v>44327</v>
      </c>
    </row>
    <row r="16" spans="2:6" s="1" customFormat="1" x14ac:dyDescent="0.25">
      <c r="B16" s="155" t="s">
        <v>125</v>
      </c>
      <c r="C16" s="155"/>
      <c r="D16" s="155"/>
      <c r="E16" s="109"/>
      <c r="F16" s="99"/>
    </row>
    <row r="17" spans="2:9" s="1" customFormat="1" ht="60" x14ac:dyDescent="0.25">
      <c r="B17" s="122">
        <v>44327</v>
      </c>
      <c r="C17" s="123">
        <v>611</v>
      </c>
      <c r="D17" s="124" t="s">
        <v>87</v>
      </c>
      <c r="E17" s="125" t="s">
        <v>126</v>
      </c>
      <c r="F17" s="126">
        <v>44327</v>
      </c>
      <c r="I17" s="130"/>
    </row>
    <row r="18" spans="2:9" s="1" customFormat="1" ht="60" x14ac:dyDescent="0.25">
      <c r="B18" s="122">
        <v>44327</v>
      </c>
      <c r="C18" s="123">
        <v>3000</v>
      </c>
      <c r="D18" s="124" t="s">
        <v>87</v>
      </c>
      <c r="E18" s="125" t="s">
        <v>127</v>
      </c>
      <c r="F18" s="127">
        <v>44327</v>
      </c>
      <c r="I18" s="130"/>
    </row>
    <row r="19" spans="2:9" s="1" customFormat="1" ht="30" x14ac:dyDescent="0.25">
      <c r="B19" s="122">
        <v>44362</v>
      </c>
      <c r="C19" s="123">
        <v>12500</v>
      </c>
      <c r="D19" s="124" t="s">
        <v>94</v>
      </c>
      <c r="E19" s="128" t="s">
        <v>115</v>
      </c>
      <c r="F19" s="126">
        <v>44362</v>
      </c>
      <c r="I19" s="130"/>
    </row>
    <row r="20" spans="2:9" s="1" customFormat="1" ht="30" x14ac:dyDescent="0.25">
      <c r="B20" s="122">
        <v>44369</v>
      </c>
      <c r="C20" s="123">
        <v>11068</v>
      </c>
      <c r="D20" s="124" t="s">
        <v>94</v>
      </c>
      <c r="E20" s="128" t="s">
        <v>115</v>
      </c>
      <c r="F20" s="127">
        <v>44369</v>
      </c>
      <c r="I20" s="130"/>
    </row>
    <row r="21" spans="2:9" s="1" customFormat="1" ht="30" x14ac:dyDescent="0.25">
      <c r="B21" s="122">
        <v>44369</v>
      </c>
      <c r="C21" s="123">
        <v>1000</v>
      </c>
      <c r="D21" s="124" t="s">
        <v>94</v>
      </c>
      <c r="E21" s="128" t="s">
        <v>115</v>
      </c>
      <c r="F21" s="126">
        <v>44369</v>
      </c>
      <c r="I21" s="130"/>
    </row>
    <row r="22" spans="2:9" s="1" customFormat="1" ht="30" x14ac:dyDescent="0.25">
      <c r="B22" s="122">
        <v>44369</v>
      </c>
      <c r="C22" s="123">
        <v>24434</v>
      </c>
      <c r="D22" s="124" t="s">
        <v>94</v>
      </c>
      <c r="E22" s="128" t="s">
        <v>115</v>
      </c>
      <c r="F22" s="127">
        <v>44369</v>
      </c>
      <c r="I22" s="130"/>
    </row>
    <row r="23" spans="2:9" s="1" customFormat="1" x14ac:dyDescent="0.25">
      <c r="B23" s="122">
        <v>44349</v>
      </c>
      <c r="C23" s="123">
        <v>5</v>
      </c>
      <c r="D23" s="124" t="s">
        <v>91</v>
      </c>
      <c r="E23" s="128" t="s">
        <v>101</v>
      </c>
      <c r="F23" s="127">
        <v>44349</v>
      </c>
      <c r="I23" s="130"/>
    </row>
    <row r="24" spans="2:9" s="1" customFormat="1" x14ac:dyDescent="0.25">
      <c r="B24" s="122">
        <v>44350</v>
      </c>
      <c r="C24" s="123">
        <v>8</v>
      </c>
      <c r="D24" s="124" t="s">
        <v>91</v>
      </c>
      <c r="E24" s="128" t="s">
        <v>101</v>
      </c>
      <c r="F24" s="126">
        <v>44350</v>
      </c>
      <c r="I24" s="130"/>
    </row>
    <row r="25" spans="2:9" s="1" customFormat="1" x14ac:dyDescent="0.25">
      <c r="B25" s="122">
        <v>44354</v>
      </c>
      <c r="C25" s="123">
        <v>3</v>
      </c>
      <c r="D25" s="124" t="s">
        <v>91</v>
      </c>
      <c r="E25" s="128" t="s">
        <v>101</v>
      </c>
      <c r="F25" s="127">
        <v>44354</v>
      </c>
      <c r="I25" s="130"/>
    </row>
    <row r="26" spans="2:9" s="1" customFormat="1" x14ac:dyDescent="0.25">
      <c r="B26" s="122">
        <v>44355</v>
      </c>
      <c r="C26" s="123">
        <v>6.36</v>
      </c>
      <c r="D26" s="124" t="s">
        <v>91</v>
      </c>
      <c r="E26" s="128" t="s">
        <v>101</v>
      </c>
      <c r="F26" s="126">
        <v>44355</v>
      </c>
      <c r="I26" s="130"/>
    </row>
    <row r="27" spans="2:9" s="1" customFormat="1" x14ac:dyDescent="0.25">
      <c r="B27" s="122">
        <v>44363</v>
      </c>
      <c r="C27" s="123">
        <v>6.5</v>
      </c>
      <c r="D27" s="124" t="s">
        <v>91</v>
      </c>
      <c r="E27" s="128" t="s">
        <v>101</v>
      </c>
      <c r="F27" s="127">
        <v>44363</v>
      </c>
      <c r="I27" s="130"/>
    </row>
    <row r="28" spans="2:9" s="1" customFormat="1" x14ac:dyDescent="0.25">
      <c r="B28" s="122">
        <v>44364</v>
      </c>
      <c r="C28" s="123">
        <v>6.39</v>
      </c>
      <c r="D28" s="124" t="s">
        <v>91</v>
      </c>
      <c r="E28" s="128" t="s">
        <v>101</v>
      </c>
      <c r="F28" s="126">
        <v>44364</v>
      </c>
      <c r="I28" s="130"/>
    </row>
    <row r="29" spans="2:9" s="1" customFormat="1" x14ac:dyDescent="0.25">
      <c r="B29" s="122">
        <v>44365</v>
      </c>
      <c r="C29" s="123">
        <v>6.38</v>
      </c>
      <c r="D29" s="124" t="s">
        <v>91</v>
      </c>
      <c r="E29" s="128" t="s">
        <v>101</v>
      </c>
      <c r="F29" s="127">
        <v>44365</v>
      </c>
      <c r="I29" s="130"/>
    </row>
    <row r="30" spans="2:9" s="1" customFormat="1" x14ac:dyDescent="0.25">
      <c r="B30" s="122">
        <v>44372</v>
      </c>
      <c r="C30" s="123">
        <v>6.49</v>
      </c>
      <c r="D30" s="124" t="s">
        <v>91</v>
      </c>
      <c r="E30" s="128" t="s">
        <v>101</v>
      </c>
      <c r="F30" s="126">
        <v>44372</v>
      </c>
      <c r="I30" s="130"/>
    </row>
    <row r="31" spans="2:9" s="1" customFormat="1" x14ac:dyDescent="0.25">
      <c r="B31" s="122">
        <v>44369</v>
      </c>
      <c r="C31" s="123">
        <v>185</v>
      </c>
      <c r="D31" s="124" t="s">
        <v>90</v>
      </c>
      <c r="E31" s="128" t="s">
        <v>114</v>
      </c>
      <c r="F31" s="126">
        <v>44369</v>
      </c>
      <c r="I31" s="130"/>
    </row>
    <row r="32" spans="2:9" s="1" customFormat="1" x14ac:dyDescent="0.25">
      <c r="B32" s="122">
        <v>44348</v>
      </c>
      <c r="C32" s="123">
        <v>45</v>
      </c>
      <c r="D32" s="124" t="s">
        <v>102</v>
      </c>
      <c r="E32" s="128" t="s">
        <v>103</v>
      </c>
      <c r="F32" s="127">
        <v>44348</v>
      </c>
      <c r="I32" s="130"/>
    </row>
    <row r="33" spans="2:9" s="1" customFormat="1" x14ac:dyDescent="0.25">
      <c r="B33" s="122">
        <v>44354</v>
      </c>
      <c r="C33" s="123">
        <v>2911.67</v>
      </c>
      <c r="D33" s="124" t="s">
        <v>102</v>
      </c>
      <c r="E33" s="128" t="s">
        <v>103</v>
      </c>
      <c r="F33" s="126">
        <v>44354</v>
      </c>
      <c r="I33" s="130"/>
    </row>
    <row r="34" spans="2:9" s="1" customFormat="1" x14ac:dyDescent="0.25">
      <c r="B34" s="122">
        <v>44365</v>
      </c>
      <c r="C34" s="123">
        <v>657.6</v>
      </c>
      <c r="D34" s="124" t="s">
        <v>102</v>
      </c>
      <c r="E34" s="128" t="s">
        <v>103</v>
      </c>
      <c r="F34" s="127">
        <v>44365</v>
      </c>
      <c r="I34" s="130"/>
    </row>
    <row r="35" spans="2:9" s="1" customFormat="1" x14ac:dyDescent="0.25">
      <c r="B35" s="122">
        <v>44365</v>
      </c>
      <c r="C35" s="123">
        <v>105</v>
      </c>
      <c r="D35" s="124" t="s">
        <v>102</v>
      </c>
      <c r="E35" s="128" t="s">
        <v>103</v>
      </c>
      <c r="F35" s="126">
        <v>44365</v>
      </c>
      <c r="I35" s="130"/>
    </row>
    <row r="36" spans="2:9" s="1" customFormat="1" x14ac:dyDescent="0.25">
      <c r="B36" s="122">
        <v>44368</v>
      </c>
      <c r="C36" s="123">
        <v>2075.6999999999998</v>
      </c>
      <c r="D36" s="124" t="s">
        <v>102</v>
      </c>
      <c r="E36" s="128" t="s">
        <v>103</v>
      </c>
      <c r="F36" s="127">
        <v>44368</v>
      </c>
      <c r="I36" s="130"/>
    </row>
    <row r="37" spans="2:9" s="1" customFormat="1" x14ac:dyDescent="0.25">
      <c r="B37" s="122">
        <v>44371</v>
      </c>
      <c r="C37" s="123">
        <v>1432.67</v>
      </c>
      <c r="D37" s="124" t="s">
        <v>102</v>
      </c>
      <c r="E37" s="128" t="s">
        <v>103</v>
      </c>
      <c r="F37" s="126">
        <v>44371</v>
      </c>
      <c r="I37" s="130"/>
    </row>
    <row r="38" spans="2:9" s="1" customFormat="1" x14ac:dyDescent="0.25">
      <c r="B38" s="122">
        <v>44364</v>
      </c>
      <c r="C38" s="123">
        <v>7803.61</v>
      </c>
      <c r="D38" s="124" t="s">
        <v>92</v>
      </c>
      <c r="E38" s="128" t="s">
        <v>104</v>
      </c>
      <c r="F38" s="127">
        <v>44364</v>
      </c>
      <c r="I38" s="130"/>
    </row>
    <row r="39" spans="2:9" s="1" customFormat="1" x14ac:dyDescent="0.25">
      <c r="B39" s="122">
        <v>44377</v>
      </c>
      <c r="C39" s="123">
        <v>3698.99</v>
      </c>
      <c r="D39" s="124" t="s">
        <v>92</v>
      </c>
      <c r="E39" s="128" t="s">
        <v>104</v>
      </c>
      <c r="F39" s="126">
        <v>44377</v>
      </c>
      <c r="I39" s="130"/>
    </row>
    <row r="40" spans="2:9" s="1" customFormat="1" x14ac:dyDescent="0.25">
      <c r="B40" s="122">
        <v>44356</v>
      </c>
      <c r="C40" s="123">
        <v>10500</v>
      </c>
      <c r="D40" s="124" t="s">
        <v>93</v>
      </c>
      <c r="E40" s="128" t="s">
        <v>111</v>
      </c>
      <c r="F40" s="127">
        <v>44356</v>
      </c>
      <c r="I40" s="130"/>
    </row>
    <row r="41" spans="2:9" s="1" customFormat="1" x14ac:dyDescent="0.25">
      <c r="B41" s="122">
        <v>44356</v>
      </c>
      <c r="C41" s="123">
        <v>1980.95</v>
      </c>
      <c r="D41" s="124" t="s">
        <v>95</v>
      </c>
      <c r="E41" s="128" t="s">
        <v>108</v>
      </c>
      <c r="F41" s="127">
        <v>44356</v>
      </c>
      <c r="I41" s="130"/>
    </row>
    <row r="42" spans="2:9" s="1" customFormat="1" x14ac:dyDescent="0.25">
      <c r="B42" s="122">
        <v>44369</v>
      </c>
      <c r="C42" s="123">
        <v>453</v>
      </c>
      <c r="D42" s="124" t="s">
        <v>100</v>
      </c>
      <c r="E42" s="128" t="s">
        <v>106</v>
      </c>
      <c r="F42" s="127">
        <v>44369</v>
      </c>
      <c r="I42" s="130"/>
    </row>
    <row r="43" spans="2:9" s="1" customFormat="1" x14ac:dyDescent="0.25">
      <c r="B43" s="122">
        <v>44344</v>
      </c>
      <c r="C43" s="123">
        <v>1000</v>
      </c>
      <c r="D43" s="124" t="s">
        <v>82</v>
      </c>
      <c r="E43" s="128" t="s">
        <v>113</v>
      </c>
      <c r="F43" s="127">
        <v>44344</v>
      </c>
      <c r="I43" s="130"/>
    </row>
    <row r="44" spans="2:9" s="1" customFormat="1" ht="45" x14ac:dyDescent="0.25">
      <c r="B44" s="122">
        <v>44287</v>
      </c>
      <c r="C44" s="123">
        <v>-52</v>
      </c>
      <c r="D44" s="123" t="s">
        <v>71</v>
      </c>
      <c r="E44" s="128" t="s">
        <v>72</v>
      </c>
      <c r="F44" s="126">
        <v>44287</v>
      </c>
      <c r="I44" s="130"/>
    </row>
    <row r="45" spans="2:9" s="1" customFormat="1" ht="45" x14ac:dyDescent="0.25">
      <c r="B45" s="122">
        <v>44287</v>
      </c>
      <c r="C45" s="123">
        <v>-45</v>
      </c>
      <c r="D45" s="124" t="s">
        <v>71</v>
      </c>
      <c r="E45" s="128" t="s">
        <v>72</v>
      </c>
      <c r="F45" s="126">
        <v>44287</v>
      </c>
      <c r="I45" s="130"/>
    </row>
    <row r="46" spans="2:9" s="1" customFormat="1" ht="45" x14ac:dyDescent="0.25">
      <c r="B46" s="122">
        <v>44287</v>
      </c>
      <c r="C46" s="123">
        <v>-438.46</v>
      </c>
      <c r="D46" s="124" t="s">
        <v>71</v>
      </c>
      <c r="E46" s="128" t="s">
        <v>72</v>
      </c>
      <c r="F46" s="126">
        <v>44287</v>
      </c>
      <c r="I46" s="130"/>
    </row>
    <row r="47" spans="2:9" s="1" customFormat="1" ht="45" x14ac:dyDescent="0.25">
      <c r="B47" s="122">
        <v>44287</v>
      </c>
      <c r="C47" s="123">
        <v>-87.3</v>
      </c>
      <c r="D47" s="124" t="s">
        <v>71</v>
      </c>
      <c r="E47" s="128" t="s">
        <v>72</v>
      </c>
      <c r="F47" s="126">
        <v>44287</v>
      </c>
      <c r="I47" s="130"/>
    </row>
    <row r="48" spans="2:9" s="1" customFormat="1" x14ac:dyDescent="0.25">
      <c r="B48" s="122">
        <v>44330</v>
      </c>
      <c r="C48" s="123">
        <v>-1200</v>
      </c>
      <c r="D48" s="124" t="s">
        <v>86</v>
      </c>
      <c r="E48" s="128" t="s">
        <v>112</v>
      </c>
      <c r="F48" s="126">
        <v>44330</v>
      </c>
      <c r="I48" s="130"/>
    </row>
    <row r="49" spans="2:9" s="1" customFormat="1" x14ac:dyDescent="0.25">
      <c r="B49" s="122">
        <v>44354</v>
      </c>
      <c r="C49" s="123">
        <v>-580.19000000000005</v>
      </c>
      <c r="D49" s="124" t="s">
        <v>97</v>
      </c>
      <c r="E49" s="128" t="s">
        <v>110</v>
      </c>
      <c r="F49" s="127">
        <v>44354</v>
      </c>
      <c r="I49" s="130"/>
    </row>
    <row r="50" spans="2:9" s="1" customFormat="1" x14ac:dyDescent="0.25">
      <c r="B50" s="122">
        <v>44350</v>
      </c>
      <c r="C50" s="123">
        <v>-139.05000000000001</v>
      </c>
      <c r="D50" s="124" t="s">
        <v>98</v>
      </c>
      <c r="E50" s="128" t="s">
        <v>110</v>
      </c>
      <c r="F50" s="127">
        <v>44350</v>
      </c>
      <c r="I50" s="130"/>
    </row>
    <row r="51" spans="2:9" s="1" customFormat="1" x14ac:dyDescent="0.25">
      <c r="B51" s="122">
        <v>44350</v>
      </c>
      <c r="C51" s="123">
        <v>-476.95</v>
      </c>
      <c r="D51" s="124" t="s">
        <v>98</v>
      </c>
      <c r="E51" s="128" t="s">
        <v>110</v>
      </c>
      <c r="F51" s="127">
        <v>44350</v>
      </c>
      <c r="I51" s="130"/>
    </row>
    <row r="52" spans="2:9" s="1" customFormat="1" x14ac:dyDescent="0.25">
      <c r="B52" s="122">
        <v>44350</v>
      </c>
      <c r="C52" s="123">
        <v>-10</v>
      </c>
      <c r="D52" s="124" t="s">
        <v>99</v>
      </c>
      <c r="E52" s="128" t="s">
        <v>110</v>
      </c>
      <c r="F52" s="127">
        <v>44350</v>
      </c>
      <c r="I52" s="130"/>
    </row>
    <row r="53" spans="2:9" s="1" customFormat="1" x14ac:dyDescent="0.25">
      <c r="B53" s="122">
        <v>44350</v>
      </c>
      <c r="C53" s="123">
        <v>-14749.03</v>
      </c>
      <c r="D53" s="124" t="s">
        <v>98</v>
      </c>
      <c r="E53" s="128" t="s">
        <v>110</v>
      </c>
      <c r="F53" s="127">
        <v>44350</v>
      </c>
      <c r="I53" s="130"/>
    </row>
    <row r="54" spans="2:9" s="1" customFormat="1" ht="45" x14ac:dyDescent="0.25">
      <c r="B54" s="122">
        <v>44348</v>
      </c>
      <c r="C54" s="123">
        <v>-88.32</v>
      </c>
      <c r="D54" s="124" t="s">
        <v>71</v>
      </c>
      <c r="E54" s="128" t="s">
        <v>72</v>
      </c>
      <c r="F54" s="127">
        <v>44348</v>
      </c>
      <c r="I54" s="130"/>
    </row>
    <row r="55" spans="2:9" s="1" customFormat="1" ht="45" x14ac:dyDescent="0.25">
      <c r="B55" s="122">
        <v>44348</v>
      </c>
      <c r="C55" s="123">
        <v>-52</v>
      </c>
      <c r="D55" s="124" t="s">
        <v>71</v>
      </c>
      <c r="E55" s="128" t="s">
        <v>72</v>
      </c>
      <c r="F55" s="127">
        <v>44348</v>
      </c>
      <c r="I55" s="130"/>
    </row>
    <row r="56" spans="2:9" s="1" customFormat="1" ht="45" x14ac:dyDescent="0.25">
      <c r="B56" s="122">
        <v>44348</v>
      </c>
      <c r="C56" s="123">
        <v>-45</v>
      </c>
      <c r="D56" s="124" t="s">
        <v>71</v>
      </c>
      <c r="E56" s="128" t="s">
        <v>72</v>
      </c>
      <c r="F56" s="127">
        <v>44348</v>
      </c>
      <c r="I56" s="130"/>
    </row>
    <row r="57" spans="2:9" s="1" customFormat="1" ht="45" x14ac:dyDescent="0.25">
      <c r="B57" s="122">
        <v>44348</v>
      </c>
      <c r="C57" s="123">
        <v>-640.07000000000005</v>
      </c>
      <c r="D57" s="124" t="s">
        <v>71</v>
      </c>
      <c r="E57" s="128" t="s">
        <v>72</v>
      </c>
      <c r="F57" s="127">
        <v>44348</v>
      </c>
      <c r="I57" s="130"/>
    </row>
    <row r="58" spans="2:9" s="1" customFormat="1" x14ac:dyDescent="0.25">
      <c r="B58" s="122">
        <v>44319</v>
      </c>
      <c r="C58" s="123">
        <v>-10</v>
      </c>
      <c r="D58" s="124" t="s">
        <v>89</v>
      </c>
      <c r="E58" s="128" t="s">
        <v>110</v>
      </c>
      <c r="F58" s="127">
        <v>44319</v>
      </c>
      <c r="I58" s="130"/>
    </row>
    <row r="59" spans="2:9" s="1" customFormat="1" x14ac:dyDescent="0.25">
      <c r="B59" s="122">
        <v>44343</v>
      </c>
      <c r="C59" s="123">
        <v>-1064.99</v>
      </c>
      <c r="D59" s="124" t="s">
        <v>88</v>
      </c>
      <c r="E59" s="128" t="s">
        <v>105</v>
      </c>
      <c r="F59" s="126">
        <v>44343</v>
      </c>
      <c r="I59" s="130"/>
    </row>
    <row r="60" spans="2:9" s="1" customFormat="1" x14ac:dyDescent="0.25">
      <c r="B60" s="122">
        <v>44375</v>
      </c>
      <c r="C60" s="123">
        <v>-4027.37</v>
      </c>
      <c r="D60" s="124" t="s">
        <v>96</v>
      </c>
      <c r="E60" s="128" t="s">
        <v>107</v>
      </c>
      <c r="F60" s="127">
        <v>44375</v>
      </c>
      <c r="I60" s="130"/>
    </row>
    <row r="61" spans="2:9" s="1" customFormat="1" x14ac:dyDescent="0.25">
      <c r="B61" s="100"/>
      <c r="C61" s="101"/>
      <c r="D61" s="102"/>
      <c r="E61" s="103"/>
      <c r="F61" s="104"/>
    </row>
    <row r="62" spans="2:9" x14ac:dyDescent="0.25">
      <c r="B62" s="43" t="s">
        <v>35</v>
      </c>
      <c r="C62" s="44">
        <f>SUM(C14:C15)+3611</f>
        <v>-793834</v>
      </c>
      <c r="D62" s="124"/>
    </row>
    <row r="63" spans="2:9" x14ac:dyDescent="0.25">
      <c r="B63" s="43" t="s">
        <v>128</v>
      </c>
      <c r="C63" s="129">
        <f>SUM(C17:C60)</f>
        <v>61804.579999999951</v>
      </c>
      <c r="D63" s="45"/>
    </row>
    <row r="64" spans="2:9" x14ac:dyDescent="0.25">
      <c r="B64" s="46" t="s">
        <v>46</v>
      </c>
      <c r="C64" s="47">
        <f>Summary!H14</f>
        <v>-793834</v>
      </c>
      <c r="D64" s="45"/>
    </row>
    <row r="65" spans="2:5" ht="15.75" thickBot="1" x14ac:dyDescent="0.3">
      <c r="B65" s="46" t="s">
        <v>47</v>
      </c>
      <c r="C65" s="48">
        <f>(C62+C63)/(C64+Summary!I21)</f>
        <v>1.0000001229458959</v>
      </c>
      <c r="D65" s="45"/>
      <c r="E65" s="131"/>
    </row>
    <row r="66" spans="2:5" ht="15.75" thickTop="1" x14ac:dyDescent="0.25">
      <c r="C66" s="49"/>
    </row>
    <row r="67" spans="2:5" x14ac:dyDescent="0.25">
      <c r="C67" s="49"/>
    </row>
    <row r="68" spans="2:5" x14ac:dyDescent="0.25">
      <c r="C68" s="49"/>
    </row>
    <row r="69" spans="2:5" x14ac:dyDescent="0.25">
      <c r="C69" s="49"/>
    </row>
    <row r="70" spans="2:5" x14ac:dyDescent="0.25">
      <c r="C70" s="49"/>
    </row>
  </sheetData>
  <mergeCells count="7">
    <mergeCell ref="B16:D16"/>
    <mergeCell ref="B1:F1"/>
    <mergeCell ref="B2:F2"/>
    <mergeCell ref="B5:F5"/>
    <mergeCell ref="B6:F6"/>
    <mergeCell ref="B12:D12"/>
    <mergeCell ref="E12:F12"/>
  </mergeCells>
  <pageMargins left="0.7" right="0.7" top="0.75" bottom="0.75" header="0.3" footer="0.3"/>
  <pageSetup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N30" sqref="N30"/>
    </sheetView>
  </sheetViews>
  <sheetFormatPr defaultRowHeight="15" x14ac:dyDescent="0.25"/>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51</vt:i4>
      </vt:variant>
    </vt:vector>
  </HeadingPairs>
  <TitlesOfParts>
    <vt:vector size="56" baseType="lpstr">
      <vt:lpstr>Summary</vt:lpstr>
      <vt:lpstr>Outstanding_Checks</vt:lpstr>
      <vt:lpstr>Deposits_In_Transit</vt:lpstr>
      <vt:lpstr>Other_Reconciling_Items</vt:lpstr>
      <vt:lpstr>Email Confirming Misstatement</vt:lpstr>
      <vt:lpstr>TMB1043252766</vt:lpstr>
      <vt:lpstr>TMB1225095329</vt:lpstr>
      <vt:lpstr>TMB1304291771</vt:lpstr>
      <vt:lpstr>TMB1319730190</vt:lpstr>
      <vt:lpstr>TMB138145836</vt:lpstr>
      <vt:lpstr>TMB1417104434</vt:lpstr>
      <vt:lpstr>TMB1456089472</vt:lpstr>
      <vt:lpstr>TMB1484888580</vt:lpstr>
      <vt:lpstr>TMB1487479238</vt:lpstr>
      <vt:lpstr>TMB1495529274</vt:lpstr>
      <vt:lpstr>TMB1509256376</vt:lpstr>
      <vt:lpstr>TMB1529253234</vt:lpstr>
      <vt:lpstr>TMB1571175955</vt:lpstr>
      <vt:lpstr>TMB1590263285</vt:lpstr>
      <vt:lpstr>TMB1608865664</vt:lpstr>
      <vt:lpstr>TMB1674345803</vt:lpstr>
      <vt:lpstr>TMB1744028767</vt:lpstr>
      <vt:lpstr>TMB1764124775</vt:lpstr>
      <vt:lpstr>TMB1765251991</vt:lpstr>
      <vt:lpstr>TMB1810636122</vt:lpstr>
      <vt:lpstr>TMB1810942161</vt:lpstr>
      <vt:lpstr>TMB1836329434</vt:lpstr>
      <vt:lpstr>TMB1937333201</vt:lpstr>
      <vt:lpstr>TMB1968772542</vt:lpstr>
      <vt:lpstr>TMB2010091774</vt:lpstr>
      <vt:lpstr>TMB398344276</vt:lpstr>
      <vt:lpstr>TMB435697759</vt:lpstr>
      <vt:lpstr>TMB50097569</vt:lpstr>
      <vt:lpstr>TMB570811287</vt:lpstr>
      <vt:lpstr>TMB641671042</vt:lpstr>
      <vt:lpstr>TMB647921410</vt:lpstr>
      <vt:lpstr>TMB649048626</vt:lpstr>
      <vt:lpstr>TMB678321886</vt:lpstr>
      <vt:lpstr>TMB723854742</vt:lpstr>
      <vt:lpstr>TMB817549888</vt:lpstr>
      <vt:lpstr>TMB975013856</vt:lpstr>
      <vt:lpstr>TMP102206220</vt:lpstr>
      <vt:lpstr>TMP1088873973</vt:lpstr>
      <vt:lpstr>TMP110978283</vt:lpstr>
      <vt:lpstr>TMP1201201685</vt:lpstr>
      <vt:lpstr>TMP1449285190</vt:lpstr>
      <vt:lpstr>TMP1511105619</vt:lpstr>
      <vt:lpstr>TMP1990312604</vt:lpstr>
      <vt:lpstr>TMP2001843438</vt:lpstr>
      <vt:lpstr>TMP226194103</vt:lpstr>
      <vt:lpstr>TMP279460157</vt:lpstr>
      <vt:lpstr>TMP340657709</vt:lpstr>
      <vt:lpstr>TMP50097569</vt:lpstr>
      <vt:lpstr>TMP672289206</vt:lpstr>
      <vt:lpstr>TMP68531835</vt:lpstr>
      <vt:lpstr>TMP958478408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Wendling, Steven (SAO)</cp:lastModifiedBy>
  <dcterms:created xsi:type="dcterms:W3CDTF">2013-05-20T14:18:37Z</dcterms:created>
  <dcterms:modified xsi:type="dcterms:W3CDTF">2022-06-13T18:30:28Z</dcterms:modified>
</cp:coreProperties>
</file>

<file path=docProps/custom.xml><?xml version="1.0" encoding="utf-8"?>
<op:Properties xmlns:vt="http://schemas.openxmlformats.org/officeDocument/2006/docPropsVTypes" xmlns:op="http://schemas.openxmlformats.org/officeDocument/2006/custom-properties">
  <op:property fmtid="{D5CDD505-2E9C-101B-9397-08002B2CF9AE}" pid="2" name="NativeLinkConverted">
    <vt:bool>true</vt:bool>
  </op:property>
</op:Properties>
</file>