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llams\appdata\local\temp\tm_temp\TM_3\"/>
    </mc:Choice>
  </mc:AlternateContent>
  <bookViews>
    <workbookView xWindow="0" yWindow="0" windowWidth="18870" windowHeight="7815"/>
  </bookViews>
  <sheets>
    <sheet name="Testing" sheetId="2" r:id="rId1"/>
    <sheet name="Stadium Depr Recalculation" sheetId="3" r:id="rId2"/>
    <sheet name="FF&amp;E Depr Recalculation" sheetId="1" r:id="rId3"/>
  </sheets>
  <definedNames>
    <definedName name="TMB1064861791">Testing!$D$10</definedName>
    <definedName name="TMB1287400709">Testing!#REF!</definedName>
    <definedName name="TMB1324773580">Testing!$D$10</definedName>
    <definedName name="TMB1438377233">Testing!$D$10</definedName>
    <definedName name="TMB413129631">Testing!#REF!</definedName>
    <definedName name="TMB483168209">Testing!$B$3</definedName>
    <definedName name="TMP1730756429">Testing!$D$10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3" l="1"/>
  <c r="C35" i="2"/>
  <c r="C34" i="2"/>
  <c r="C20" i="2" l="1"/>
  <c r="C8" i="1"/>
  <c r="C13" i="3" l="1"/>
  <c r="C20" i="3"/>
  <c r="B26" i="3"/>
  <c r="C26" i="3"/>
  <c r="C32" i="2" l="1"/>
  <c r="C19" i="1"/>
  <c r="C11" i="1"/>
  <c r="C9" i="1"/>
  <c r="C10" i="1"/>
  <c r="B12" i="1"/>
  <c r="C16" i="3"/>
  <c r="C17" i="3"/>
  <c r="C18" i="3"/>
  <c r="C19" i="3"/>
  <c r="C21" i="3"/>
  <c r="C22" i="3"/>
  <c r="C23" i="3"/>
  <c r="C24" i="3"/>
  <c r="C12" i="1" l="1"/>
  <c r="C18" i="1" l="1"/>
  <c r="C2" i="1"/>
  <c r="C20" i="1"/>
  <c r="C21" i="2"/>
  <c r="C15" i="2" l="1"/>
  <c r="C6" i="3" l="1"/>
  <c r="C7" i="3" s="1"/>
  <c r="C14" i="3"/>
  <c r="C15" i="3"/>
  <c r="C19" i="2" l="1"/>
  <c r="C23" i="2" s="1"/>
  <c r="C25" i="2" l="1"/>
  <c r="C37" i="2" l="1"/>
</calcChain>
</file>

<file path=xl/sharedStrings.xml><?xml version="1.0" encoding="utf-8"?>
<sst xmlns="http://schemas.openxmlformats.org/spreadsheetml/2006/main" count="79" uniqueCount="66">
  <si>
    <t>Variance</t>
  </si>
  <si>
    <t>per FS</t>
  </si>
  <si>
    <t>Reported Accumulated Depreciation</t>
  </si>
  <si>
    <t>amount ties to prior year financial statements</t>
  </si>
  <si>
    <t>agrees to audited financial statements</t>
  </si>
  <si>
    <t>Furniture, Fixtures, and Equipment</t>
  </si>
  <si>
    <t>Parking Garage</t>
  </si>
  <si>
    <t>Baseball Stadium (including the Hall of Fame)</t>
  </si>
  <si>
    <t>Accumulated Depreciation Re-calculation</t>
  </si>
  <si>
    <t>Reported Depreciation Expense</t>
  </si>
  <si>
    <t>Total Expected Current Year Depreciation Expense</t>
  </si>
  <si>
    <t>Baseball Stadium</t>
  </si>
  <si>
    <t>Straight line depreciation expense based on 40 year life:</t>
  </si>
  <si>
    <t>Expected Current Year Depreciation Expense</t>
  </si>
  <si>
    <t>amount tied to prior year financial statements</t>
  </si>
  <si>
    <t xml:space="preserve">We tested this balance at: </t>
  </si>
  <si>
    <t>Baseball Stadium Capital Asset beginning balance</t>
  </si>
  <si>
    <t>Auditor Notes:</t>
  </si>
  <si>
    <t>Depreciable Fixed Asset Cost</t>
  </si>
  <si>
    <t>Depreciation Expense re-calculation</t>
  </si>
  <si>
    <t>Conclusion:</t>
  </si>
  <si>
    <t>Clark Nuber fixed asset roll forward schedule and General Ledger detail provided by Joshua Curtis, Executive Director.  Prior year financial statements made available to our office.</t>
  </si>
  <si>
    <t>Source:</t>
  </si>
  <si>
    <t>Purpose:</t>
  </si>
  <si>
    <t>Total</t>
  </si>
  <si>
    <t>Recalculated Depreciation</t>
  </si>
  <si>
    <t>Invoice Amount</t>
  </si>
  <si>
    <t>Months to Depreciate</t>
  </si>
  <si>
    <t>40 year useful life</t>
  </si>
  <si>
    <t>1 Year straight-line depreciation</t>
  </si>
  <si>
    <t>To determine if accumulated depreciation and depreciation expense reported account balances are properly measured and calculated.</t>
  </si>
  <si>
    <t>2021 additions to Baseball Stadium</t>
  </si>
  <si>
    <t>Parking Garage beginning balance (no changes made in 2021)</t>
  </si>
  <si>
    <t>Furniture, Fixtures, and Equipment beginning balance</t>
  </si>
  <si>
    <t>Baseball Stadium 2021 beginning balance</t>
  </si>
  <si>
    <t>2021 Additions to Ballpark Capital Improvements (Part of Baseball Stadium):</t>
  </si>
  <si>
    <t>Stadium Depreciation Recalc</t>
  </si>
  <si>
    <t>Amount</t>
  </si>
  <si>
    <t xml:space="preserve">Useful life = </t>
  </si>
  <si>
    <t>RICOH IRC5540I Printer</t>
  </si>
  <si>
    <t>Desktop Computer</t>
  </si>
  <si>
    <t>Additional Equipment</t>
  </si>
  <si>
    <t>FF&amp;E Depr Recalculation</t>
  </si>
  <si>
    <t>2020 Ending Balance of Accumulated Depreciation</t>
  </si>
  <si>
    <t>Add Total Expected 2021 Depreciation Expense</t>
  </si>
  <si>
    <t>2021 Total Expected Accumulated Depreciation</t>
  </si>
  <si>
    <t>= 2021 expected Depreciation</t>
  </si>
  <si>
    <t>Expected Accumulated Depreciation Expense</t>
  </si>
  <si>
    <t xml:space="preserve">Based on our testing, we determined that accumulated depreciation and depreciation balances are properly measured and calculated. 
</t>
  </si>
  <si>
    <t xml:space="preserve">Variance is below the floor of $3,000. Pass for further review. </t>
  </si>
  <si>
    <t xml:space="preserve">Variance isbelow the floor of $3,000. Pass for further review. </t>
  </si>
  <si>
    <t>Total Depreciable Fixed Assets</t>
  </si>
  <si>
    <t>A</t>
  </si>
  <si>
    <t>B</t>
  </si>
  <si>
    <t>Total Baseball Stadium and Hall of Fame Depreciation (A + B)</t>
  </si>
  <si>
    <t>FF&amp;E</t>
  </si>
  <si>
    <t>Furniture, Fixtures and Equipment</t>
  </si>
  <si>
    <t>2021 Equipment Additions:</t>
  </si>
  <si>
    <t>To calculate expected accumulated Depreciation Expense:</t>
  </si>
  <si>
    <t>FF&amp;E Accumulated Depr Recalculation</t>
  </si>
  <si>
    <t>Equipment Additions</t>
  </si>
  <si>
    <t>Total Furniture, Fixture and Equipment Depreciation</t>
  </si>
  <si>
    <r>
      <rPr>
        <b/>
        <sz val="11"/>
        <color theme="1"/>
        <rFont val="Calibri"/>
        <family val="2"/>
        <scheme val="minor"/>
      </rPr>
      <t>LESS</t>
    </r>
    <r>
      <rPr>
        <sz val="11"/>
        <color theme="1"/>
        <rFont val="Calibri"/>
        <family val="2"/>
        <scheme val="minor"/>
      </rPr>
      <t>: Decrease in Furniture, Fixtures and Equipment</t>
    </r>
  </si>
  <si>
    <t>2021 additions to Furniture, Fixtures and Equipment</t>
  </si>
  <si>
    <t>2021 deductions to Furniture, Fixtures and Equipment</t>
  </si>
  <si>
    <t>Furniture, Fixtures and Equipment 2021 beginning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</si>
</sst>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#,##0;\-#,##0;* ??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6" fillId="0" borderId="0"/>
    <xf numFmtId="43" fontId="7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164" fontId="0" fillId="0" borderId="0" xfId="1" applyNumberFormat="1" applyFont="1"/>
    <xf numFmtId="165" fontId="0" fillId="0" borderId="0" xfId="0" applyNumberFormat="1"/>
    <xf numFmtId="0" fontId="0" fillId="0" borderId="1" xfId="0" applyFill="1" applyBorder="1" applyAlignment="1">
      <alignment wrapText="1"/>
    </xf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1" applyNumberFormat="1" applyFont="1" applyBorder="1"/>
    <xf numFmtId="164" fontId="0" fillId="0" borderId="1" xfId="0" applyNumberFormat="1" applyBorder="1"/>
    <xf numFmtId="165" fontId="0" fillId="0" borderId="1" xfId="2" applyNumberFormat="1" applyFont="1" applyBorder="1"/>
    <xf numFmtId="0" fontId="2" fillId="0" borderId="0" xfId="0" applyFont="1"/>
    <xf numFmtId="165" fontId="0" fillId="0" borderId="1" xfId="2" applyNumberFormat="1" applyFont="1" applyFill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164" fontId="0" fillId="0" borderId="1" xfId="1" applyNumberFormat="1" applyFont="1" applyBorder="1" applyAlignment="1">
      <alignment wrapText="1"/>
    </xf>
    <xf numFmtId="164" fontId="0" fillId="0" borderId="1" xfId="0" applyNumberFormat="1" applyFill="1" applyBorder="1"/>
    <xf numFmtId="0" fontId="0" fillId="0" borderId="1" xfId="0" applyBorder="1" applyAlignment="1">
      <alignment horizontal="left" indent="2"/>
    </xf>
    <xf numFmtId="0" fontId="3" fillId="0" borderId="0" xfId="3"/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Fill="1" applyBorder="1"/>
    <xf numFmtId="165" fontId="0" fillId="0" borderId="1" xfId="2" applyNumberFormat="1" applyFont="1" applyBorder="1" applyAlignment="1">
      <alignment wrapText="1"/>
    </xf>
    <xf numFmtId="44" fontId="1" fillId="0" borderId="0" xfId="2" applyFont="1"/>
    <xf numFmtId="1" fontId="0" fillId="0" borderId="0" xfId="0" applyNumberFormat="1" applyFill="1"/>
    <xf numFmtId="44" fontId="2" fillId="0" borderId="0" xfId="2" applyFont="1"/>
    <xf numFmtId="0" fontId="2" fillId="0" borderId="0" xfId="4" applyFont="1"/>
    <xf numFmtId="165" fontId="2" fillId="0" borderId="0" xfId="2" applyNumberFormat="1" applyFont="1"/>
    <xf numFmtId="165" fontId="1" fillId="0" borderId="0" xfId="2" applyNumberFormat="1" applyFont="1"/>
    <xf numFmtId="0" fontId="2" fillId="2" borderId="3" xfId="0" applyFont="1" applyFill="1" applyBorder="1" applyAlignment="1">
      <alignment wrapText="1"/>
    </xf>
    <xf numFmtId="0" fontId="1" fillId="0" borderId="0" xfId="2" applyNumberFormat="1" applyFont="1" applyAlignment="1">
      <alignment horizontal="left"/>
    </xf>
    <xf numFmtId="0" fontId="0" fillId="0" borderId="0" xfId="4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3" applyBorder="1"/>
    <xf numFmtId="0" fontId="0" fillId="0" borderId="0" xfId="0" quotePrefix="1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165" fontId="1" fillId="0" borderId="1" xfId="2" applyNumberFormat="1" applyFont="1" applyBorder="1"/>
    <xf numFmtId="0" fontId="8" fillId="0" borderId="0" xfId="0" applyFont="1"/>
    <xf numFmtId="0" fontId="8" fillId="0" borderId="0" xfId="4" applyFont="1"/>
    <xf numFmtId="165" fontId="5" fillId="0" borderId="0" xfId="2" applyNumberFormat="1" applyFont="1" applyAlignment="1">
      <alignment horizontal="right"/>
    </xf>
    <xf numFmtId="165" fontId="0" fillId="0" borderId="0" xfId="2" applyNumberFormat="1" applyFont="1" applyFill="1"/>
    <xf numFmtId="165" fontId="5" fillId="0" borderId="0" xfId="2" applyNumberFormat="1" applyFont="1" applyFill="1" applyAlignment="1">
      <alignment horizontal="right"/>
    </xf>
    <xf numFmtId="165" fontId="2" fillId="0" borderId="1" xfId="2" applyNumberFormat="1" applyFont="1" applyBorder="1"/>
    <xf numFmtId="165" fontId="2" fillId="2" borderId="2" xfId="2" applyNumberFormat="1" applyFont="1" applyFill="1" applyBorder="1"/>
    <xf numFmtId="0" fontId="2" fillId="0" borderId="1" xfId="4" applyFont="1" applyBorder="1"/>
    <xf numFmtId="44" fontId="2" fillId="0" borderId="1" xfId="2" applyFont="1" applyBorder="1"/>
    <xf numFmtId="0" fontId="7" fillId="0" borderId="1" xfId="4" applyFont="1" applyBorder="1" applyAlignment="1">
      <alignment horizontal="left"/>
    </xf>
    <xf numFmtId="166" fontId="2" fillId="0" borderId="1" xfId="2" applyNumberFormat="1" applyFont="1" applyBorder="1"/>
    <xf numFmtId="0" fontId="2" fillId="3" borderId="1" xfId="0" applyFont="1" applyFill="1" applyBorder="1" applyAlignment="1">
      <alignment horizontal="right"/>
    </xf>
    <xf numFmtId="164" fontId="0" fillId="3" borderId="1" xfId="1" applyNumberFormat="1" applyFont="1" applyFill="1" applyBorder="1" applyAlignment="1">
      <alignment wrapText="1"/>
    </xf>
    <xf numFmtId="0" fontId="0" fillId="3" borderId="1" xfId="0" applyFill="1" applyBorder="1"/>
    <xf numFmtId="164" fontId="0" fillId="3" borderId="1" xfId="1" applyNumberFormat="1" applyFont="1" applyFill="1" applyBorder="1"/>
    <xf numFmtId="0" fontId="9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1" xfId="0" applyFont="1" applyBorder="1" applyAlignment="1">
      <alignment horizontal="left"/>
    </xf>
    <xf numFmtId="165" fontId="10" fillId="0" borderId="1" xfId="2" applyNumberFormat="1" applyFont="1" applyBorder="1"/>
    <xf numFmtId="164" fontId="10" fillId="0" borderId="1" xfId="1" applyNumberFormat="1" applyFont="1" applyBorder="1"/>
    <xf numFmtId="0" fontId="9" fillId="0" borderId="1" xfId="0" applyFont="1" applyBorder="1" applyAlignment="1">
      <alignment horizontal="right"/>
    </xf>
    <xf numFmtId="0" fontId="10" fillId="0" borderId="1" xfId="0" applyFont="1" applyFill="1" applyBorder="1"/>
    <xf numFmtId="1" fontId="0" fillId="0" borderId="1" xfId="0" applyNumberFormat="1" applyBorder="1"/>
    <xf numFmtId="166" fontId="5" fillId="0" borderId="1" xfId="5" applyNumberFormat="1" applyFont="1" applyBorder="1" applyAlignment="1">
      <alignment horizontal="right"/>
    </xf>
    <xf numFmtId="166" fontId="0" fillId="0" borderId="1" xfId="0" applyNumberFormat="1" applyBorder="1"/>
  </cellXfs>
  <cellStyles count="11">
    <cellStyle name="Comma" xfId="1" builtinId="3"/>
    <cellStyle name="Comma 13" xfId="8"/>
    <cellStyle name="Comma 2" xfId="6"/>
    <cellStyle name="Currency" xfId="2" builtinId="4"/>
    <cellStyle name="Currency 3" xfId="10"/>
    <cellStyle name="Hyperlink" xfId="3" builtinId="8"/>
    <cellStyle name="Normal" xfId="0" builtinId="0"/>
    <cellStyle name="Normal 10 2 2" xfId="7"/>
    <cellStyle name="Normal 15" xfId="4"/>
    <cellStyle name="Normal 16" xfId="9"/>
    <cellStyle name="Normal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tmlink://75258630AC044E54B34383B7CF649D7F/7A32DEEB307A4E628BBFFAD12082D710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1409700</xdr:colOff>
      <xdr:row>9</xdr:row>
      <xdr:rowOff>57151</xdr:rowOff>
    </xdr:from>
    <xdr:to>
      <xdr:col>3</xdr:col>
      <xdr:colOff>4420020</xdr:colOff>
      <xdr:row>10</xdr:row>
      <xdr:rowOff>47651</xdr:rowOff>
    </xdr:to>
    <xdr:pic>
      <xdr:nvPicPr>
        <xdr:cNvPr id="2" name="Picture 1" descr="Testing Capital Asset - Baseball Stadiium|xlsx|75258630AC044E54B34383B7CF649D7F|5|4">
          <a:hlinkClick xmlns:r="http://schemas.openxmlformats.org/officeDocument/2006/relationships" r:id="rId1" tooltip="Testing Capital Asset - Baseball Stadiium"/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952626"/>
          <a:ext cx="3010320" cy="181000"/>
        </a:xfrm>
        <a:prstGeom prst="rect">
          <a:avLst/>
        </a:prstGeom>
        <a:solidFill>
          <a:scrgbClr r="0" g="0" b="0">
            <a:alpha val="0"/>
          </a:scrgb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zoomScale="120" zoomScaleNormal="120" workbookViewId="0">
      <selection activeCell="I30" sqref="I30"/>
    </sheetView>
  </sheetViews>
  <sheetFormatPr defaultRowHeight="15" x14ac:dyDescent="0.25"/>
  <cols>
    <col min="1" max="1" width="11.140625" customWidth="1"/>
    <col min="2" max="2" width="60.7109375" customWidth="1"/>
    <col min="3" max="3" width="16.28515625" bestFit="1" customWidth="1"/>
    <col min="4" max="4" width="71" customWidth="1"/>
  </cols>
  <sheetData>
    <row r="1" spans="1:4" x14ac:dyDescent="0.25">
      <c r="A1" s="32" t="s">
        <v>23</v>
      </c>
      <c r="B1" s="33" t="s">
        <v>30</v>
      </c>
      <c r="C1" s="33"/>
      <c r="D1" s="33"/>
    </row>
    <row r="2" spans="1:4" ht="29.25" customHeight="1" x14ac:dyDescent="0.25">
      <c r="A2" s="32" t="s">
        <v>22</v>
      </c>
      <c r="B2" s="34" t="s">
        <v>21</v>
      </c>
      <c r="C2" s="34"/>
      <c r="D2" s="34"/>
    </row>
    <row r="3" spans="1:4" x14ac:dyDescent="0.25">
      <c r="A3" s="32" t="s">
        <v>20</v>
      </c>
      <c r="B3" s="35" t="s">
        <v>48</v>
      </c>
      <c r="C3" s="35"/>
      <c r="D3" s="35"/>
    </row>
    <row r="7" spans="1:4" x14ac:dyDescent="0.25">
      <c r="A7" s="9" t="s">
        <v>19</v>
      </c>
    </row>
    <row r="8" spans="1:4" x14ac:dyDescent="0.25">
      <c r="B8" s="16" t="s">
        <v>18</v>
      </c>
      <c r="C8" s="5"/>
      <c r="D8" s="16" t="s">
        <v>17</v>
      </c>
    </row>
    <row r="9" spans="1:4" x14ac:dyDescent="0.25">
      <c r="B9" s="5" t="s">
        <v>16</v>
      </c>
      <c r="C9" s="19">
        <v>530780601</v>
      </c>
      <c r="D9" s="17" t="s">
        <v>14</v>
      </c>
    </row>
    <row r="10" spans="1:4" x14ac:dyDescent="0.25">
      <c r="B10" s="5" t="s">
        <v>31</v>
      </c>
      <c r="C10" s="12">
        <v>15559460</v>
      </c>
      <c r="D10" s="18" t="s">
        <v>15</v>
      </c>
    </row>
    <row r="11" spans="1:4" x14ac:dyDescent="0.25">
      <c r="B11" s="5" t="s">
        <v>32</v>
      </c>
      <c r="C11" s="6">
        <v>24873877</v>
      </c>
      <c r="D11" s="17" t="s">
        <v>14</v>
      </c>
    </row>
    <row r="12" spans="1:4" x14ac:dyDescent="0.25">
      <c r="B12" s="5" t="s">
        <v>33</v>
      </c>
      <c r="C12" s="6">
        <v>82967</v>
      </c>
      <c r="D12" s="17" t="s">
        <v>14</v>
      </c>
    </row>
    <row r="13" spans="1:4" x14ac:dyDescent="0.25">
      <c r="B13" s="5" t="s">
        <v>63</v>
      </c>
      <c r="C13" s="6">
        <v>8273</v>
      </c>
      <c r="D13" s="17"/>
    </row>
    <row r="14" spans="1:4" x14ac:dyDescent="0.25">
      <c r="B14" s="5" t="s">
        <v>64</v>
      </c>
      <c r="C14" s="6">
        <v>-21813</v>
      </c>
      <c r="D14" s="30" t="s">
        <v>59</v>
      </c>
    </row>
    <row r="15" spans="1:4" x14ac:dyDescent="0.25">
      <c r="B15" s="4" t="s">
        <v>51</v>
      </c>
      <c r="C15" s="8">
        <f>SUM(C9:C14)</f>
        <v>571283365</v>
      </c>
      <c r="D15" s="5"/>
    </row>
    <row r="17" spans="1:4" x14ac:dyDescent="0.25">
      <c r="B17" s="16" t="s">
        <v>13</v>
      </c>
      <c r="C17" s="5"/>
      <c r="D17" s="5"/>
    </row>
    <row r="18" spans="1:4" x14ac:dyDescent="0.25">
      <c r="B18" s="5" t="s">
        <v>12</v>
      </c>
      <c r="D18" s="5"/>
    </row>
    <row r="19" spans="1:4" x14ac:dyDescent="0.25">
      <c r="B19" s="14" t="s">
        <v>11</v>
      </c>
      <c r="C19" s="13">
        <f>'Stadium Depr Recalculation'!C2</f>
        <v>13457157.834666668</v>
      </c>
      <c r="D19" s="15" t="s">
        <v>36</v>
      </c>
    </row>
    <row r="20" spans="1:4" x14ac:dyDescent="0.25">
      <c r="B20" s="14" t="s">
        <v>6</v>
      </c>
      <c r="C20" s="13">
        <f>C11/40</f>
        <v>621846.92500000005</v>
      </c>
      <c r="D20" s="5"/>
    </row>
    <row r="21" spans="1:4" x14ac:dyDescent="0.25">
      <c r="B21" s="14" t="s">
        <v>56</v>
      </c>
      <c r="C21" s="13">
        <f>'FF&amp;E Depr Recalculation'!C2</f>
        <v>1913.1558333333332</v>
      </c>
      <c r="D21" s="30" t="s">
        <v>42</v>
      </c>
    </row>
    <row r="22" spans="1:4" x14ac:dyDescent="0.25">
      <c r="B22" s="14"/>
      <c r="C22" s="13"/>
      <c r="D22" s="5"/>
    </row>
    <row r="23" spans="1:4" x14ac:dyDescent="0.25">
      <c r="B23" s="4" t="s">
        <v>10</v>
      </c>
      <c r="C23" s="7">
        <f>SUM(C19:C21)</f>
        <v>14080917.915500002</v>
      </c>
      <c r="D23" s="5"/>
    </row>
    <row r="24" spans="1:4" x14ac:dyDescent="0.25">
      <c r="B24" s="48" t="s">
        <v>9</v>
      </c>
      <c r="C24" s="49">
        <v>14080942</v>
      </c>
      <c r="D24" s="50" t="s">
        <v>1</v>
      </c>
    </row>
    <row r="25" spans="1:4" ht="30" x14ac:dyDescent="0.25">
      <c r="B25" s="11" t="s">
        <v>0</v>
      </c>
      <c r="C25" s="10">
        <f>C23-C24</f>
        <v>-24.084499998018146</v>
      </c>
      <c r="D25" s="3" t="s">
        <v>50</v>
      </c>
    </row>
    <row r="27" spans="1:4" x14ac:dyDescent="0.25">
      <c r="A27" s="9" t="s">
        <v>8</v>
      </c>
    </row>
    <row r="28" spans="1:4" x14ac:dyDescent="0.25">
      <c r="B28" s="52" t="s">
        <v>43</v>
      </c>
      <c r="C28" s="53"/>
      <c r="D28" s="53"/>
    </row>
    <row r="29" spans="1:4" x14ac:dyDescent="0.25">
      <c r="B29" s="54" t="s">
        <v>7</v>
      </c>
      <c r="C29" s="55">
        <v>262940073</v>
      </c>
      <c r="D29" s="53" t="s">
        <v>4</v>
      </c>
    </row>
    <row r="30" spans="1:4" x14ac:dyDescent="0.25">
      <c r="B30" s="54" t="s">
        <v>6</v>
      </c>
      <c r="C30" s="56">
        <v>13058787</v>
      </c>
      <c r="D30" s="53" t="s">
        <v>4</v>
      </c>
    </row>
    <row r="31" spans="1:4" x14ac:dyDescent="0.25">
      <c r="B31" s="54" t="s">
        <v>5</v>
      </c>
      <c r="C31" s="56">
        <v>82967</v>
      </c>
      <c r="D31" s="53" t="s">
        <v>4</v>
      </c>
    </row>
    <row r="32" spans="1:4" x14ac:dyDescent="0.25">
      <c r="B32" s="57" t="s">
        <v>43</v>
      </c>
      <c r="C32" s="55">
        <f>SUM(C29:C31)</f>
        <v>276081827</v>
      </c>
      <c r="D32" s="58" t="s">
        <v>3</v>
      </c>
    </row>
    <row r="34" spans="2:4" x14ac:dyDescent="0.25">
      <c r="B34" s="4" t="s">
        <v>44</v>
      </c>
      <c r="C34" s="7">
        <f>C23</f>
        <v>14080917.915500002</v>
      </c>
      <c r="D34" s="5"/>
    </row>
    <row r="35" spans="2:4" x14ac:dyDescent="0.25">
      <c r="B35" s="4" t="s">
        <v>45</v>
      </c>
      <c r="C35" s="7">
        <f>C32+C34+C14</f>
        <v>290140931.91549999</v>
      </c>
      <c r="D35" s="5"/>
    </row>
    <row r="36" spans="2:4" x14ac:dyDescent="0.25">
      <c r="B36" s="48" t="s">
        <v>2</v>
      </c>
      <c r="C36" s="51">
        <v>290140957</v>
      </c>
      <c r="D36" s="50" t="s">
        <v>1</v>
      </c>
    </row>
    <row r="37" spans="2:4" ht="30" x14ac:dyDescent="0.25">
      <c r="B37" s="4" t="s">
        <v>0</v>
      </c>
      <c r="C37" s="13">
        <f>C35-C36</f>
        <v>-25.084500014781952</v>
      </c>
      <c r="D37" s="3" t="s">
        <v>49</v>
      </c>
    </row>
    <row r="40" spans="2:4" x14ac:dyDescent="0.25">
      <c r="B40" s="2"/>
      <c r="C40" s="1"/>
    </row>
  </sheetData>
  <mergeCells count="3">
    <mergeCell ref="B1:D1"/>
    <mergeCell ref="B2:D2"/>
    <mergeCell ref="B3:D3"/>
  </mergeCells>
  <hyperlinks>
    <hyperlink ref="D19" location="'Stadium Depr Recalculation'!A1" display="Stadium Depreciation Recalc"/>
    <hyperlink ref="D21" location="'FF&amp;E Depr Recalculation'!A1" display="FF&amp;E Depr Recalculation"/>
    <hyperlink ref="D14" location="'FF&amp;E Depr Recalculation'!A1" display="FF&amp;E Accumulated Depr Recalculation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E7" sqref="E7"/>
    </sheetView>
  </sheetViews>
  <sheetFormatPr defaultRowHeight="15" x14ac:dyDescent="0.25"/>
  <cols>
    <col min="1" max="1" width="22.28515625" customWidth="1"/>
    <col min="2" max="2" width="38.7109375" customWidth="1"/>
    <col min="3" max="3" width="24.28515625" style="20" customWidth="1"/>
    <col min="4" max="4" width="12" customWidth="1"/>
  </cols>
  <sheetData>
    <row r="1" spans="1:4" ht="15.75" thickBot="1" x14ac:dyDescent="0.3"/>
    <row r="2" spans="1:4" ht="30.75" thickBot="1" x14ac:dyDescent="0.3">
      <c r="B2" s="26" t="s">
        <v>54</v>
      </c>
      <c r="C2" s="43">
        <f>C26+C7</f>
        <v>13457157.834666668</v>
      </c>
    </row>
    <row r="3" spans="1:4" x14ac:dyDescent="0.25">
      <c r="C3" s="25"/>
    </row>
    <row r="4" spans="1:4" x14ac:dyDescent="0.25">
      <c r="C4" s="25"/>
    </row>
    <row r="5" spans="1:4" x14ac:dyDescent="0.25">
      <c r="A5" s="37" t="s">
        <v>11</v>
      </c>
      <c r="C5" s="25"/>
    </row>
    <row r="6" spans="1:4" x14ac:dyDescent="0.25">
      <c r="B6" s="5" t="s">
        <v>34</v>
      </c>
      <c r="C6" s="36">
        <f>Testing!C9</f>
        <v>530780601</v>
      </c>
    </row>
    <row r="7" spans="1:4" x14ac:dyDescent="0.25">
      <c r="B7" s="5" t="s">
        <v>29</v>
      </c>
      <c r="C7" s="42">
        <f>C6/40</f>
        <v>13269515.025</v>
      </c>
      <c r="D7" s="9" t="s">
        <v>52</v>
      </c>
    </row>
    <row r="10" spans="1:4" x14ac:dyDescent="0.25">
      <c r="A10" s="38" t="s">
        <v>35</v>
      </c>
    </row>
    <row r="11" spans="1:4" x14ac:dyDescent="0.25">
      <c r="B11" s="23" t="s">
        <v>28</v>
      </c>
    </row>
    <row r="12" spans="1:4" ht="30.75" customHeight="1" x14ac:dyDescent="0.25">
      <c r="A12" s="23" t="s">
        <v>27</v>
      </c>
      <c r="B12" s="22" t="s">
        <v>26</v>
      </c>
      <c r="C12" s="9" t="s">
        <v>25</v>
      </c>
    </row>
    <row r="13" spans="1:4" x14ac:dyDescent="0.25">
      <c r="A13" s="21">
        <v>12</v>
      </c>
      <c r="B13" s="39">
        <v>755803.04</v>
      </c>
      <c r="C13" s="40">
        <f>B13/40/12*A13</f>
        <v>18895.076000000001</v>
      </c>
    </row>
    <row r="14" spans="1:4" x14ac:dyDescent="0.25">
      <c r="A14" s="21">
        <v>11</v>
      </c>
      <c r="B14" s="39">
        <v>383197.05</v>
      </c>
      <c r="C14" s="40">
        <f>B14/40/12*A14</f>
        <v>8781.5990625000013</v>
      </c>
    </row>
    <row r="15" spans="1:4" x14ac:dyDescent="0.25">
      <c r="A15" s="21">
        <v>10</v>
      </c>
      <c r="B15" s="39">
        <v>1195295.26</v>
      </c>
      <c r="C15" s="40">
        <f>B15/40/12*A15</f>
        <v>24901.984583333331</v>
      </c>
    </row>
    <row r="16" spans="1:4" x14ac:dyDescent="0.25">
      <c r="A16" s="21">
        <v>9</v>
      </c>
      <c r="B16" s="39">
        <v>3543945.45</v>
      </c>
      <c r="C16" s="40">
        <f t="shared" ref="C16:C24" si="0">B16/40/12*A16</f>
        <v>66448.977187500015</v>
      </c>
    </row>
    <row r="17" spans="1:4" x14ac:dyDescent="0.25">
      <c r="A17" s="21">
        <v>8</v>
      </c>
      <c r="B17" s="39">
        <v>216765.62</v>
      </c>
      <c r="C17" s="40">
        <f t="shared" si="0"/>
        <v>3612.7603333333332</v>
      </c>
    </row>
    <row r="18" spans="1:4" x14ac:dyDescent="0.25">
      <c r="A18" s="21">
        <v>7</v>
      </c>
      <c r="B18" s="39">
        <v>149143.6</v>
      </c>
      <c r="C18" s="40">
        <f t="shared" si="0"/>
        <v>2175.0108333333337</v>
      </c>
    </row>
    <row r="19" spans="1:4" x14ac:dyDescent="0.25">
      <c r="A19" s="21">
        <v>6</v>
      </c>
      <c r="B19" s="39">
        <v>934275.77</v>
      </c>
      <c r="C19" s="40">
        <f t="shared" si="0"/>
        <v>11678.447125000001</v>
      </c>
    </row>
    <row r="20" spans="1:4" x14ac:dyDescent="0.25">
      <c r="A20" s="21">
        <v>5</v>
      </c>
      <c r="B20" s="39">
        <v>124440.95</v>
      </c>
      <c r="C20" s="40">
        <f>B20/40/12*A20</f>
        <v>1296.2598958333333</v>
      </c>
    </row>
    <row r="21" spans="1:4" x14ac:dyDescent="0.25">
      <c r="A21" s="21">
        <v>4</v>
      </c>
      <c r="B21" s="39">
        <v>2959385.15</v>
      </c>
      <c r="C21" s="40">
        <f t="shared" si="0"/>
        <v>24661.542916666669</v>
      </c>
    </row>
    <row r="22" spans="1:4" x14ac:dyDescent="0.25">
      <c r="A22" s="21">
        <v>3</v>
      </c>
      <c r="B22" s="39">
        <v>2638897.56</v>
      </c>
      <c r="C22" s="40">
        <f t="shared" si="0"/>
        <v>16493.10975</v>
      </c>
    </row>
    <row r="23" spans="1:4" x14ac:dyDescent="0.25">
      <c r="A23" s="21">
        <v>2</v>
      </c>
      <c r="B23" s="39">
        <v>1516749.4300000002</v>
      </c>
      <c r="C23" s="40">
        <f t="shared" si="0"/>
        <v>6319.7892916666679</v>
      </c>
    </row>
    <row r="24" spans="1:4" x14ac:dyDescent="0.25">
      <c r="A24" s="21">
        <v>1</v>
      </c>
      <c r="B24" s="39">
        <v>1141561.29</v>
      </c>
      <c r="C24" s="40">
        <f t="shared" si="0"/>
        <v>2378.2526874999999</v>
      </c>
    </row>
    <row r="25" spans="1:4" x14ac:dyDescent="0.25">
      <c r="A25" s="21"/>
      <c r="B25" s="41"/>
      <c r="C25" s="40"/>
    </row>
    <row r="26" spans="1:4" x14ac:dyDescent="0.25">
      <c r="A26" s="29" t="s">
        <v>24</v>
      </c>
      <c r="B26" s="24">
        <f>SUM(B13:B24)</f>
        <v>15559460.170000002</v>
      </c>
      <c r="C26" s="24">
        <f>SUM(C13:C24)</f>
        <v>187642.8096666667</v>
      </c>
      <c r="D26" s="9" t="s">
        <v>53</v>
      </c>
    </row>
    <row r="27" spans="1:4" x14ac:dyDescent="0.25">
      <c r="B27" s="9"/>
    </row>
    <row r="29" spans="1:4" x14ac:dyDescent="0.25">
      <c r="C29"/>
    </row>
    <row r="30" spans="1:4" x14ac:dyDescent="0.25">
      <c r="C30"/>
    </row>
    <row r="31" spans="1:4" x14ac:dyDescent="0.25">
      <c r="C31"/>
    </row>
    <row r="32" spans="1:4" x14ac:dyDescent="0.25">
      <c r="C32"/>
    </row>
    <row r="33" spans="3:3" x14ac:dyDescent="0.25">
      <c r="C33"/>
    </row>
    <row r="34" spans="3:3" x14ac:dyDescent="0.25">
      <c r="C34"/>
    </row>
    <row r="35" spans="3:3" x14ac:dyDescent="0.25">
      <c r="C35"/>
    </row>
    <row r="36" spans="3:3" x14ac:dyDescent="0.25">
      <c r="C36"/>
    </row>
    <row r="37" spans="3:3" x14ac:dyDescent="0.25">
      <c r="C3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28" sqref="C28"/>
    </sheetView>
  </sheetViews>
  <sheetFormatPr defaultRowHeight="15" x14ac:dyDescent="0.25"/>
  <cols>
    <col min="1" max="1" width="29.28515625" customWidth="1"/>
    <col min="2" max="2" width="54.5703125" bestFit="1" customWidth="1"/>
    <col min="3" max="3" width="24.5703125" style="20" bestFit="1" customWidth="1"/>
    <col min="4" max="4" width="26.5703125" bestFit="1" customWidth="1"/>
  </cols>
  <sheetData>
    <row r="1" spans="1:4" ht="15.75" thickBot="1" x14ac:dyDescent="0.3"/>
    <row r="2" spans="1:4" ht="15.75" thickBot="1" x14ac:dyDescent="0.3">
      <c r="B2" s="26" t="s">
        <v>61</v>
      </c>
      <c r="C2" s="43">
        <f>C12</f>
        <v>1913.1558333333332</v>
      </c>
    </row>
    <row r="3" spans="1:4" x14ac:dyDescent="0.25">
      <c r="C3" s="25"/>
    </row>
    <row r="4" spans="1:4" x14ac:dyDescent="0.25">
      <c r="A4" s="37" t="s">
        <v>55</v>
      </c>
      <c r="C4" s="25"/>
    </row>
    <row r="5" spans="1:4" x14ac:dyDescent="0.25">
      <c r="A5" s="38" t="s">
        <v>57</v>
      </c>
    </row>
    <row r="6" spans="1:4" x14ac:dyDescent="0.25">
      <c r="A6" s="28" t="s">
        <v>38</v>
      </c>
      <c r="B6" s="27">
        <v>3</v>
      </c>
    </row>
    <row r="7" spans="1:4" ht="30.75" customHeight="1" x14ac:dyDescent="0.25">
      <c r="A7" s="44" t="s">
        <v>60</v>
      </c>
      <c r="B7" s="45" t="s">
        <v>37</v>
      </c>
      <c r="C7" s="16" t="s">
        <v>25</v>
      </c>
    </row>
    <row r="8" spans="1:4" x14ac:dyDescent="0.25">
      <c r="A8" s="46" t="s">
        <v>39</v>
      </c>
      <c r="B8" s="60">
        <v>2495</v>
      </c>
      <c r="C8" s="59">
        <f>B8/$B$6</f>
        <v>831.66666666666663</v>
      </c>
    </row>
    <row r="9" spans="1:4" x14ac:dyDescent="0.25">
      <c r="A9" s="46" t="s">
        <v>40</v>
      </c>
      <c r="B9" s="61">
        <v>1200</v>
      </c>
      <c r="C9" s="59">
        <f>B9/$B$6</f>
        <v>400</v>
      </c>
    </row>
    <row r="10" spans="1:4" x14ac:dyDescent="0.25">
      <c r="A10" s="46" t="s">
        <v>40</v>
      </c>
      <c r="B10" s="61">
        <v>1200</v>
      </c>
      <c r="C10" s="59">
        <f>B10/$B$6</f>
        <v>400</v>
      </c>
    </row>
    <row r="11" spans="1:4" x14ac:dyDescent="0.25">
      <c r="A11" s="46" t="s">
        <v>41</v>
      </c>
      <c r="B11" s="61">
        <v>3377.87</v>
      </c>
      <c r="C11" s="59">
        <f>((B11/$B$6)/12)*3</f>
        <v>281.48916666666668</v>
      </c>
    </row>
    <row r="12" spans="1:4" x14ac:dyDescent="0.25">
      <c r="A12" s="4" t="s">
        <v>24</v>
      </c>
      <c r="B12" s="47">
        <f>SUM(B8:B11)</f>
        <v>8272.869999999999</v>
      </c>
      <c r="C12" s="47">
        <f>SUM(C8:C11)</f>
        <v>1913.1558333333332</v>
      </c>
      <c r="D12" s="31" t="s">
        <v>46</v>
      </c>
    </row>
    <row r="13" spans="1:4" x14ac:dyDescent="0.25">
      <c r="B13" s="9"/>
    </row>
    <row r="15" spans="1:4" x14ac:dyDescent="0.25">
      <c r="C15"/>
    </row>
    <row r="16" spans="1:4" x14ac:dyDescent="0.25">
      <c r="A16" s="37" t="s">
        <v>58</v>
      </c>
      <c r="C16"/>
    </row>
    <row r="17" spans="2:3" x14ac:dyDescent="0.25">
      <c r="B17" s="5" t="s">
        <v>65</v>
      </c>
      <c r="C17" s="36">
        <v>82967</v>
      </c>
    </row>
    <row r="18" spans="2:3" x14ac:dyDescent="0.25">
      <c r="B18" s="5" t="s">
        <v>29</v>
      </c>
      <c r="C18" s="36">
        <f>C12</f>
        <v>1913.1558333333332</v>
      </c>
    </row>
    <row r="19" spans="2:3" x14ac:dyDescent="0.25">
      <c r="B19" s="5" t="s">
        <v>62</v>
      </c>
      <c r="C19" s="36">
        <f>-21813</f>
        <v>-21813</v>
      </c>
    </row>
    <row r="20" spans="2:3" x14ac:dyDescent="0.25">
      <c r="B20" s="16" t="s">
        <v>47</v>
      </c>
      <c r="C20" s="42">
        <f>SUM(C17:C19)</f>
        <v>63067.155833333338</v>
      </c>
    </row>
    <row r="21" spans="2:3" x14ac:dyDescent="0.25">
      <c r="C21"/>
    </row>
    <row r="22" spans="2:3" x14ac:dyDescent="0.25">
      <c r="C22"/>
    </row>
    <row r="23" spans="2:3" x14ac:dyDescent="0.25">
      <c r="C2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Testing</vt:lpstr>
      <vt:lpstr>Stadium Depr Recalculation</vt:lpstr>
      <vt:lpstr>FF&amp;E Depr Recalculation</vt:lpstr>
      <vt:lpstr>TMB1064861791</vt:lpstr>
      <vt:lpstr>TMB1324773580</vt:lpstr>
      <vt:lpstr>TMB1438377233</vt:lpstr>
      <vt:lpstr>TMB483168209</vt:lpstr>
      <vt:lpstr>TMP1730756429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Sullam, Sophia (SAO)</cp:lastModifiedBy>
  <dcterms:created xsi:type="dcterms:W3CDTF">2013-05-20T14:18:37Z</dcterms:created>
  <dcterms:modified xsi:type="dcterms:W3CDTF">2022-12-28T20:07:30Z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