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omments3.xml" ContentType="application/vnd.openxmlformats-officedocument.spreadsheetml.comments+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oniak~1.gov\appdata\local\temp\tm_temp\TM_B\"/>
    </mc:Choice>
  </mc:AlternateContent>
  <bookViews>
    <workbookView xWindow="90" yWindow="60" windowWidth="12390" windowHeight="8610" tabRatio="844" activeTab="2"/>
  </bookViews>
  <sheets>
    <sheet name="Summary" sheetId="4" r:id="rId1"/>
    <sheet name="Cash Balance Sufficiency" sheetId="16" r:id="rId2"/>
    <sheet name="Current Ratio" sheetId="30" r:id="rId3"/>
    <sheet name="Operating Margin" sheetId="23" r:id="rId4"/>
    <sheet name="Debt Load" sheetId="25" r:id="rId5"/>
    <sheet name="Capital Asset Condition" sheetId="35" r:id="rId6"/>
  </sheets>
  <externalReferences>
    <externalReference r:id="rId7"/>
    <externalReference r:id="rId8"/>
  </externalReferences>
  <definedNames>
    <definedName name="Accumulated_Depreciation">#REF!</definedName>
    <definedName name="BTA_CNA">#REF!</definedName>
    <definedName name="BTA_Expense">#REF!</definedName>
    <definedName name="BTA_Transfers">#REF!</definedName>
    <definedName name="Capital_Assets">#REF!</definedName>
    <definedName name="ComparisonDistricts" localSheetId="5">#REF!</definedName>
    <definedName name="ComparisonDistricts" localSheetId="2">#REF!</definedName>
    <definedName name="ComparisonDistricts">#REF!</definedName>
    <definedName name="ComparisonDistrictsExtract" localSheetId="5">#REF!</definedName>
    <definedName name="ComparisonDistrictsExtract" localSheetId="2">#REF!</definedName>
    <definedName name="ComparisonDistrictsExtract">#REF!</definedName>
    <definedName name="Current_Assets">#REF!</definedName>
    <definedName name="Current_Liabilities">#REF!</definedName>
    <definedName name="Development_Density" localSheetId="5">#REF!</definedName>
    <definedName name="Development_Density">#REF!</definedName>
    <definedName name="DistrictMultiYearExtract" localSheetId="5">#REF!</definedName>
    <definedName name="DistrictMultiYearExtract" localSheetId="2">#REF!</definedName>
    <definedName name="DistrictMultiYearExtract">#REF!</definedName>
    <definedName name="GF_Capital_Outlay">#REF!</definedName>
    <definedName name="GF_Designated">#REF!</definedName>
    <definedName name="GF_Expenditures">#REF!</definedName>
    <definedName name="GF_Interest">#REF!</definedName>
    <definedName name="GF_Principal">#REF!</definedName>
    <definedName name="GF_Res_FB">#REF!</definedName>
    <definedName name="GF_Revenues">#REF!</definedName>
    <definedName name="GF_unres_FB">#REF!</definedName>
    <definedName name="Govt_Capital_Outlay">#REF!</definedName>
    <definedName name="Govt_Expenditures">#REF!</definedName>
    <definedName name="Govt_Fund_Balance">#REF!</definedName>
    <definedName name="Govt_ICANRD">#REF!</definedName>
    <definedName name="Govt_Interest">#REF!</definedName>
    <definedName name="Govt_Principal">#REF!</definedName>
    <definedName name="Govt_Restricted">#REF!</definedName>
    <definedName name="Govt_Revenues">#REF!</definedName>
    <definedName name="Govt_Unrestricted">#REF!</definedName>
    <definedName name="Land_Area">#REF!</definedName>
    <definedName name="p" localSheetId="5">Operating [1]Margin!$A$1:$N$35</definedName>
    <definedName name="p" localSheetId="2">Operating [1]Margin!$A$1:$N$35</definedName>
    <definedName name="p">Operating [1]Margin!$A$1:$N$35</definedName>
    <definedName name="Personal_Income">#REF!</definedName>
    <definedName name="Population">#REF!</definedName>
    <definedName name="Population_Density">#REF!</definedName>
    <definedName name="Population_Growth">#REF!</definedName>
    <definedName name="_xlnm.Print_Area" localSheetId="5">'Capital Asset Condition'!$A$1:$H$30</definedName>
    <definedName name="_xlnm.Print_Area" localSheetId="1">'Cash Balance Sufficiency'!$A$1:$H$31</definedName>
    <definedName name="_xlnm.Print_Area" localSheetId="2">'Current Ratio'!$A$1:$H$30</definedName>
    <definedName name="_xlnm.Print_Area" localSheetId="4">'Debt Load'!$A$1:$H$31</definedName>
    <definedName name="_xlnm.Print_Area" localSheetId="3">'Operating Margin'!$A$1:$H$30</definedName>
    <definedName name="_xlnm.Print_Area">Operating [1]Margin!$A$1:$N$35</definedName>
    <definedName name="Property_Tax_Burden">#REF!</definedName>
    <definedName name="StatewideExtract" localSheetId="5">#REF!</definedName>
    <definedName name="StatewideExtract" localSheetId="2">#REF!</definedName>
    <definedName name="StatewideExtract">#REF!</definedName>
    <definedName name="tm_369442834" localSheetId="5">Cash [2]Position!$P$9</definedName>
    <definedName name="tm_369442834" localSheetId="2">Cash [2]Position!$P$9</definedName>
    <definedName name="tm_369442834" localSheetId="4">Cash [2]Position!$P$9</definedName>
    <definedName name="tm_369442834" localSheetId="3">Cash [2]Position!$P$9</definedName>
    <definedName name="tm_369442834">Cash [2]Position!$P$9</definedName>
    <definedName name="Unemployment">#REF!</definedName>
    <definedName name="YearDefinition" localSheetId="5">#REF!</definedName>
    <definedName name="YearDefinition" localSheetId="2">#REF!</definedName>
    <definedName name="YearDefinition">#REF!</definedName>
  </definedNames>
  <calcPr calcId="162913"/>
</workbook>
</file>

<file path=xl/calcChain.xml><?xml version="1.0" encoding="utf-8"?>
<calcChain xmlns="http://schemas.openxmlformats.org/spreadsheetml/2006/main">
  <c r="D36" i="4" l="1"/>
  <c r="E36" i="4"/>
  <c r="F36" i="4"/>
  <c r="G36" i="4"/>
  <c r="C36" i="4"/>
  <c r="D27" i="25" l="1"/>
  <c r="E27" i="25"/>
  <c r="F27" i="25"/>
  <c r="G27" i="25"/>
  <c r="D28" i="25"/>
  <c r="E28" i="25"/>
  <c r="F28" i="25"/>
  <c r="G28" i="25"/>
  <c r="D29" i="25"/>
  <c r="E29" i="25"/>
  <c r="F29" i="25"/>
  <c r="G29" i="25"/>
  <c r="C28" i="25"/>
  <c r="C29" i="25"/>
  <c r="D24" i="4" l="1"/>
  <c r="E24" i="4"/>
  <c r="F24" i="4"/>
  <c r="G24" i="4"/>
  <c r="C24" i="4"/>
  <c r="G19" i="4" l="1"/>
  <c r="C7" i="4" s="1"/>
  <c r="D30" i="4"/>
  <c r="D31" i="4" s="1"/>
  <c r="E30" i="4"/>
  <c r="E31" i="4" s="1"/>
  <c r="F30" i="4"/>
  <c r="F31" i="4" s="1"/>
  <c r="G30" i="4"/>
  <c r="G31" i="4" s="1"/>
  <c r="C30" i="4"/>
  <c r="C31" i="4" s="1"/>
  <c r="D19" i="4"/>
  <c r="E19" i="4"/>
  <c r="F19" i="4"/>
  <c r="C19" i="4"/>
  <c r="C8" i="4"/>
  <c r="C9" i="4" l="1"/>
  <c r="G28" i="23"/>
  <c r="F28" i="23"/>
  <c r="E28" i="23"/>
  <c r="D28" i="23"/>
  <c r="C28" i="23"/>
  <c r="B28" i="35" l="1"/>
  <c r="F37" i="4"/>
  <c r="E37" i="4"/>
  <c r="D37" i="4"/>
  <c r="C37" i="4"/>
  <c r="G27" i="16"/>
  <c r="F29" i="16"/>
  <c r="E29" i="16"/>
  <c r="D29" i="16"/>
  <c r="C29" i="16"/>
  <c r="F28" i="16"/>
  <c r="E28" i="16"/>
  <c r="D28" i="16"/>
  <c r="C28" i="16"/>
  <c r="G37" i="4" l="1"/>
  <c r="C10" i="4" s="1"/>
  <c r="B27" i="35" l="1"/>
  <c r="C27" i="16" l="1"/>
  <c r="D27" i="16"/>
  <c r="E27" i="16"/>
  <c r="F27" i="16"/>
  <c r="G29" i="16"/>
  <c r="G28" i="16"/>
  <c r="G13" i="4" l="1"/>
  <c r="G26" i="35" s="1"/>
  <c r="G28" i="35"/>
  <c r="G27" i="35"/>
  <c r="C27" i="25"/>
  <c r="G26" i="16" l="1"/>
  <c r="G26" i="25"/>
  <c r="F13" i="4"/>
  <c r="F26" i="23" s="1"/>
  <c r="D30" i="16"/>
  <c r="F30" i="16"/>
  <c r="C30" i="16"/>
  <c r="E30" i="16"/>
  <c r="G26" i="23"/>
  <c r="F28" i="35"/>
  <c r="E28" i="35"/>
  <c r="D28" i="35"/>
  <c r="C28" i="35"/>
  <c r="G42" i="4"/>
  <c r="C11" i="4" s="1"/>
  <c r="F27" i="35"/>
  <c r="D27" i="35"/>
  <c r="G28" i="30"/>
  <c r="F28" i="30"/>
  <c r="E28" i="30"/>
  <c r="C28" i="30"/>
  <c r="G27" i="30"/>
  <c r="D27" i="30"/>
  <c r="G26" i="30"/>
  <c r="F26" i="30" l="1"/>
  <c r="F26" i="25"/>
  <c r="F26" i="35"/>
  <c r="E13" i="4"/>
  <c r="F26" i="16"/>
  <c r="F42" i="4"/>
  <c r="F29" i="35" s="1"/>
  <c r="F32" i="35" s="1"/>
  <c r="F29" i="30"/>
  <c r="D42" i="4"/>
  <c r="D29" i="35" s="1"/>
  <c r="D32" i="35" s="1"/>
  <c r="E29" i="30"/>
  <c r="G29" i="35"/>
  <c r="G32" i="35" s="1"/>
  <c r="C42" i="4"/>
  <c r="C29" i="35" s="1"/>
  <c r="C32" i="35" s="1"/>
  <c r="C27" i="35"/>
  <c r="E42" i="4"/>
  <c r="E29" i="35" s="1"/>
  <c r="E32" i="35" s="1"/>
  <c r="E27" i="35"/>
  <c r="C29" i="30"/>
  <c r="E27" i="30"/>
  <c r="C27" i="30"/>
  <c r="D28" i="30"/>
  <c r="C30" i="25"/>
  <c r="E30" i="25"/>
  <c r="G30" i="25"/>
  <c r="D30" i="25"/>
  <c r="F30" i="25"/>
  <c r="C27" i="23"/>
  <c r="E27" i="23"/>
  <c r="G27" i="23"/>
  <c r="D27" i="23"/>
  <c r="F27" i="23"/>
  <c r="C29" i="23"/>
  <c r="E29" i="23"/>
  <c r="G29" i="23"/>
  <c r="D29" i="23"/>
  <c r="F29" i="23"/>
  <c r="D29" i="30"/>
  <c r="F27" i="30"/>
  <c r="D13" i="4" l="1"/>
  <c r="E26" i="16"/>
  <c r="E26" i="35"/>
  <c r="E26" i="25"/>
  <c r="E26" i="23"/>
  <c r="E26" i="30"/>
  <c r="G29" i="30"/>
  <c r="D26" i="35" l="1"/>
  <c r="D26" i="25"/>
  <c r="C13" i="4"/>
  <c r="D26" i="16"/>
  <c r="D26" i="30"/>
  <c r="D26" i="23"/>
  <c r="G30" i="16"/>
  <c r="C26" i="16" l="1"/>
  <c r="C26" i="35"/>
  <c r="C26" i="25"/>
  <c r="C26" i="23"/>
  <c r="C26" i="30"/>
</calcChain>
</file>

<file path=xl/comments1.xml><?xml version="1.0" encoding="utf-8"?>
<comments xmlns="http://schemas.openxmlformats.org/spreadsheetml/2006/main">
  <authors>
    <author>Tecca, Brandon (SAO)</author>
    <author>Scott DeViney</author>
  </authors>
  <commentList>
    <comment ref="B18" authorId="0" shapeId="0">
      <text>
        <r>
          <rPr>
            <sz val="9"/>
            <color indexed="81"/>
            <rFont val="Tahoma"/>
            <family val="2"/>
          </rPr>
          <t xml:space="preserve">Depreciation expense is expected to be part of total operating expense, if it is presented after then do not input this amount because it is already removed from operating expense.
</t>
        </r>
      </text>
    </comment>
    <comment ref="B22" authorId="0" shapeId="0">
      <text>
        <r>
          <rPr>
            <sz val="9"/>
            <color indexed="81"/>
            <rFont val="Tahoma"/>
            <family val="2"/>
          </rPr>
          <t xml:space="preserve">If current restricted assets are reported they should </t>
        </r>
        <r>
          <rPr>
            <u/>
            <sz val="9"/>
            <color indexed="81"/>
            <rFont val="Tahoma"/>
            <family val="2"/>
          </rPr>
          <t>only</t>
        </r>
        <r>
          <rPr>
            <sz val="9"/>
            <color indexed="81"/>
            <rFont val="Tahoma"/>
            <family val="2"/>
          </rPr>
          <t xml:space="preserve"> be the portion of restricted assets expected to liquidate related liabilities.</t>
        </r>
      </text>
    </comment>
    <comment ref="B24" authorId="0" shapeId="0">
      <text>
        <r>
          <rPr>
            <sz val="9"/>
            <color indexed="81"/>
            <rFont val="Tahoma"/>
            <family val="2"/>
          </rPr>
          <t>Less restricted cash and cash equivalents.</t>
        </r>
      </text>
    </comment>
    <comment ref="B28" authorId="0" shapeId="0">
      <text>
        <r>
          <rPr>
            <sz val="9"/>
            <color indexed="81"/>
            <rFont val="Tahoma"/>
            <family val="2"/>
          </rPr>
          <t xml:space="preserve">Regardless of financial statement revenue classification, some nonoperating types of revenue are appropriately part certain government type operations:
– Ports should include Ad Valorem taxes (property tax) and lease interest.
– Housing authorities should include "HUD Subsidies and Grant Revenue" (if not already included in operating revenue).
– Public Transportation Benefit Areas (transit authorities) should include sales tax.
– Public Facility Districts should include sales tax.
– Others may exist.
If using this field auditors should identify which financial statement line item is being added.  </t>
        </r>
      </text>
    </comment>
    <comment ref="B29" authorId="0" shapeId="0">
      <text>
        <r>
          <rPr>
            <sz val="9"/>
            <color indexed="81"/>
            <rFont val="Tahoma"/>
            <family val="2"/>
          </rPr>
          <t>Regardless of financial statement revenue classification, some nonoperating types of revenue are appropriately part certain government type operations:
– Ports should include Ad Valorem taxes (property tax) and lease interest.
– Housing authorities should include "HUD Subsidies and Grant Revenue" (if not already included in operating revenue).
– Public Transportation Benefit Areas (transit authorities) should include sales tax.
– Public Facility Districts should include sales tax.
– Others may exist.
If using this field auditors should identify which financial statement line item is being added.</t>
        </r>
      </text>
    </comment>
    <comment ref="B34" authorId="1" shapeId="0">
      <text>
        <r>
          <rPr>
            <sz val="10"/>
            <color indexed="81"/>
            <rFont val="Tahoma"/>
            <family val="2"/>
          </rPr>
          <t xml:space="preserve">Get figure from Notes (reductions to debt)
Include capital lease payments, but </t>
        </r>
        <r>
          <rPr>
            <u/>
            <sz val="10"/>
            <color indexed="81"/>
            <rFont val="Tahoma"/>
            <family val="2"/>
          </rPr>
          <t>not</t>
        </r>
        <r>
          <rPr>
            <sz val="10"/>
            <color indexed="81"/>
            <rFont val="Tahoma"/>
            <family val="2"/>
          </rPr>
          <t xml:space="preserve"> reductions in estimated liabilities</t>
        </r>
      </text>
    </comment>
    <comment ref="B36" authorId="0" shapeId="0">
      <text>
        <r>
          <rPr>
            <sz val="9"/>
            <color indexed="81"/>
            <rFont val="Tahoma"/>
            <family val="2"/>
          </rPr>
          <t>This includes the nonoperating revenues above, when applicable.</t>
        </r>
      </text>
    </comment>
    <comment ref="E39" authorId="1" shapeId="0">
      <text>
        <r>
          <rPr>
            <sz val="9"/>
            <color indexed="81"/>
            <rFont val="Tahoma"/>
            <family val="2"/>
          </rPr>
          <t>If capital assets are reported net of depreciation on the face of the statements, or if depreciable and non-depreciable (Land and construction in progress) are combined on the face of the statements, these figures will need to be obtained from the table in the Capital Assets note.</t>
        </r>
      </text>
    </comment>
    <comment ref="B40" authorId="1" shapeId="0">
      <text>
        <r>
          <rPr>
            <sz val="9"/>
            <color indexed="81"/>
            <rFont val="Tahoma"/>
            <family val="2"/>
          </rPr>
          <t>Do not include non-depreciable assets, such as land and construction in process</t>
        </r>
      </text>
    </comment>
  </commentList>
</comments>
</file>

<file path=xl/comments2.xml><?xml version="1.0" encoding="utf-8"?>
<comments xmlns="http://schemas.openxmlformats.org/spreadsheetml/2006/main">
  <authors>
    <author>Tecca, Brandon (SAO)</author>
  </authors>
  <commentList>
    <comment ref="B29" authorId="0" shapeId="0">
      <text>
        <r>
          <rPr>
            <sz val="9"/>
            <color indexed="81"/>
            <rFont val="Tahoma"/>
            <family val="2"/>
          </rPr>
          <t xml:space="preserve">Depreciation expense is expected to be part of total operating expense, if it is presented after then do not input this amount because it is already removed from operating expense.
</t>
        </r>
      </text>
    </comment>
  </commentList>
</comments>
</file>

<file path=xl/comments3.xml><?xml version="1.0" encoding="utf-8"?>
<comments xmlns="http://schemas.openxmlformats.org/spreadsheetml/2006/main">
  <authors>
    <author>Tecca, Brandon (SAO)</author>
  </authors>
  <commentList>
    <comment ref="B29" authorId="0" shapeId="0">
      <text>
        <r>
          <rPr>
            <sz val="9"/>
            <color indexed="81"/>
            <rFont val="Tahoma"/>
            <family val="2"/>
          </rPr>
          <t>This may included specific nonoperating revenues, see the summary tab.</t>
        </r>
      </text>
    </comment>
  </commentList>
</comments>
</file>

<file path=xl/sharedStrings.xml><?xml version="1.0" encoding="utf-8"?>
<sst xmlns="http://schemas.openxmlformats.org/spreadsheetml/2006/main" count="78" uniqueCount="62">
  <si>
    <t>Debt Service Load</t>
  </si>
  <si>
    <t>OPERATING MARGIN</t>
  </si>
  <si>
    <t>Operating Margin</t>
  </si>
  <si>
    <t>Debt Load</t>
  </si>
  <si>
    <t>Days covered</t>
  </si>
  <si>
    <t>Interest Payments</t>
  </si>
  <si>
    <t>Preliminary Conclusion:</t>
  </si>
  <si>
    <t>Indicator Definitions</t>
  </si>
  <si>
    <t>Principal Payments</t>
  </si>
  <si>
    <t>Current Ratio</t>
  </si>
  <si>
    <t>CURRENT RATIO</t>
  </si>
  <si>
    <t>Capital Asset Condition</t>
  </si>
  <si>
    <t>CAPITAL ASSET CONDITION</t>
  </si>
  <si>
    <t>Accumulated Depreciation</t>
  </si>
  <si>
    <t>Current Assets</t>
  </si>
  <si>
    <t>Current Liabilities</t>
  </si>
  <si>
    <t>DEBT LOAD</t>
  </si>
  <si>
    <t>Remaining Life</t>
  </si>
  <si>
    <t>Life Used</t>
  </si>
  <si>
    <t>&gt; 12%</t>
  </si>
  <si>
    <r>
      <t xml:space="preserve">&lt; 1.0 for current year </t>
    </r>
    <r>
      <rPr>
        <b/>
        <sz val="11"/>
        <rFont val="Calibri"/>
        <family val="2"/>
        <scheme val="minor"/>
      </rPr>
      <t>OR:</t>
    </r>
    <r>
      <rPr>
        <sz val="11"/>
        <rFont val="Calibri"/>
        <family val="2"/>
        <scheme val="minor"/>
      </rPr>
      <t xml:space="preserve"> &lt; 1.25 with declines for 2 consecutive years</t>
    </r>
  </si>
  <si>
    <t>&lt; 25 % for current year</t>
  </si>
  <si>
    <t>What is the remaining life left in our capital assets?</t>
  </si>
  <si>
    <t xml:space="preserve">Current Assets </t>
  </si>
  <si>
    <t xml:space="preserve">Current Liabilities </t>
  </si>
  <si>
    <t>Government Name:</t>
  </si>
  <si>
    <t>What is the government's ability to deal with emergencies and unanticipated needs?</t>
  </si>
  <si>
    <t>Depreciable assets</t>
  </si>
  <si>
    <t>Operating Expenses</t>
  </si>
  <si>
    <t>Days of Operating Expenses</t>
  </si>
  <si>
    <r>
      <t>Obtain figures from the</t>
    </r>
    <r>
      <rPr>
        <b/>
        <sz val="11"/>
        <color theme="1"/>
        <rFont val="Calibri"/>
        <family val="2"/>
        <scheme val="minor"/>
      </rPr>
      <t xml:space="preserve"> Statement of Net Position</t>
    </r>
    <r>
      <rPr>
        <sz val="11"/>
        <color theme="1"/>
        <rFont val="Calibri"/>
        <family val="2"/>
        <scheme val="minor"/>
      </rPr>
      <t xml:space="preserve"> and </t>
    </r>
    <r>
      <rPr>
        <b/>
        <sz val="11"/>
        <color theme="1"/>
        <rFont val="Calibri"/>
        <family val="2"/>
        <scheme val="minor"/>
      </rPr>
      <t>Statement of Revenues, Expenses and Changes in Net Position</t>
    </r>
  </si>
  <si>
    <r>
      <t xml:space="preserve">Obtain figures from the </t>
    </r>
    <r>
      <rPr>
        <b/>
        <sz val="11"/>
        <color theme="1"/>
        <rFont val="Calibri"/>
        <family val="2"/>
        <scheme val="minor"/>
      </rPr>
      <t>Statement of Net Position</t>
    </r>
  </si>
  <si>
    <r>
      <t>Obtain figures from the</t>
    </r>
    <r>
      <rPr>
        <b/>
        <sz val="11"/>
        <color theme="1"/>
        <rFont val="Calibri"/>
        <family val="2"/>
        <scheme val="minor"/>
      </rPr>
      <t xml:space="preserve"> Statement of Net Position</t>
    </r>
  </si>
  <si>
    <r>
      <t xml:space="preserve">Obtain figures from </t>
    </r>
    <r>
      <rPr>
        <b/>
        <sz val="11"/>
        <color theme="1"/>
        <rFont val="Calibri"/>
        <family val="2"/>
        <scheme val="minor"/>
      </rPr>
      <t>Statement of Revenues, Expenses and Changes in Net Position</t>
    </r>
  </si>
  <si>
    <t>Remaining Life = Accumulated Depreciation ÷ Original Cost of Depreciable Capital Assets</t>
  </si>
  <si>
    <t>Operating Margin = (Operating Revenues - Operating Expenses) ÷ Operating Expenses</t>
  </si>
  <si>
    <t>Operating Revenues</t>
  </si>
  <si>
    <t>How much revenues are going toward debt payments?</t>
  </si>
  <si>
    <t>Debt Service Load = Debt Service ÷ Operating Revenues</t>
  </si>
  <si>
    <t>Are operations sustainable?</t>
  </si>
  <si>
    <t>Debt Service Principal</t>
  </si>
  <si>
    <t>Debt Service Interest</t>
  </si>
  <si>
    <r>
      <t xml:space="preserve">Obtain principle payments from the </t>
    </r>
    <r>
      <rPr>
        <b/>
        <sz val="11"/>
        <color theme="1"/>
        <rFont val="Calibri"/>
        <family val="2"/>
        <scheme val="minor"/>
      </rPr>
      <t xml:space="preserve">Notes </t>
    </r>
    <r>
      <rPr>
        <sz val="11"/>
        <color theme="1"/>
        <rFont val="Calibri"/>
        <family val="2"/>
        <scheme val="minor"/>
      </rPr>
      <t xml:space="preserve">and interest expense from the </t>
    </r>
    <r>
      <rPr>
        <b/>
        <sz val="11"/>
        <color theme="1"/>
        <rFont val="Calibri"/>
        <family val="2"/>
        <scheme val="minor"/>
      </rPr>
      <t>Statement of Revenues, Expenditures and Changes in Net Position</t>
    </r>
  </si>
  <si>
    <t>Are expenses able to be paid as they come due?</t>
  </si>
  <si>
    <t>Current Ratio = Current Assets ÷ Current Liabilities</t>
  </si>
  <si>
    <t>Days Covered = Net Position ÷ (Operating Expenses ÷ 365 days)</t>
  </si>
  <si>
    <r>
      <t xml:space="preserve">&lt;= 0 with declines for 2 consecutive years </t>
    </r>
    <r>
      <rPr>
        <b/>
        <sz val="11"/>
        <rFont val="Calibri"/>
        <family val="2"/>
        <scheme val="minor"/>
      </rPr>
      <t>OR:</t>
    </r>
    <r>
      <rPr>
        <sz val="11"/>
        <rFont val="Calibri"/>
        <family val="2"/>
        <scheme val="minor"/>
      </rPr>
      <t xml:space="preserve"> &lt;= 0 for 3 consecutive years</t>
    </r>
  </si>
  <si>
    <t>Operating Revenues*</t>
  </si>
  <si>
    <r>
      <rPr>
        <b/>
        <sz val="11"/>
        <color theme="1"/>
        <rFont val="Calibri"/>
        <family val="2"/>
        <scheme val="minor"/>
      </rPr>
      <t>*</t>
    </r>
    <r>
      <rPr>
        <sz val="11"/>
        <color theme="1"/>
        <rFont val="Calibri"/>
        <family val="2"/>
        <scheme val="minor"/>
      </rPr>
      <t>Nonoperating – See comment</t>
    </r>
  </si>
  <si>
    <t>Current assets* over current liabilities</t>
  </si>
  <si>
    <t>CASH BALANCE SUFFICIENCY</t>
  </si>
  <si>
    <t>Yellow Flag</t>
  </si>
  <si>
    <t>Unrestricted Cash and Equivalents</t>
  </si>
  <si>
    <t>Operating expense</t>
  </si>
  <si>
    <t>Depreciation expense*</t>
  </si>
  <si>
    <t>Cash Balance Sufficiency</t>
  </si>
  <si>
    <t>Fiscal Year:</t>
  </si>
  <si>
    <t>&lt; 60 days</t>
  </si>
  <si>
    <r>
      <t>Purpose:</t>
    </r>
    <r>
      <rPr>
        <sz val="11"/>
        <color theme="1"/>
        <rFont val="Calibri"/>
        <family val="2"/>
        <scheme val="minor"/>
      </rPr>
      <t xml:space="preserve"> </t>
    </r>
  </si>
  <si>
    <t>To identify financial condition ratios which may indicate the need for additional analysis.</t>
  </si>
  <si>
    <t>Net income as percent of expenses</t>
  </si>
  <si>
    <t xml:space="preserve">Washington State Major League Baseball Stadium Public Facilities District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</si>
</sst>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quot;* #,##0.00_);_(&quot;$&quot;* \(#,##0.00\);_(&quot;$&quot;* &quot;-&quot;??_);_(@_)"/>
    <numFmt numFmtId="43" formatCode="_(* #,##0.00_);_(* \(#,##0.00\);_(* &quot;-&quot;??_);_(@_)"/>
    <numFmt numFmtId="164" formatCode="_(* #,##0_);_(* \(#,##0\);_(* &quot;-&quot;??_);_(@_)"/>
    <numFmt numFmtId="165" formatCode="0.0%"/>
    <numFmt numFmtId="166" formatCode="_(&quot;$&quot;* #,##0_);_(&quot;$&quot;* \(#,##0\);_(&quot;$&quot;* &quot;-&quot;??_);_(@_)"/>
    <numFmt numFmtId="167" formatCode="0_);\(0\)"/>
    <numFmt numFmtId="168" formatCode="#,##0.0_);[Red]\(#,##0.0\)"/>
    <numFmt numFmtId="169" formatCode="0.0_);[Red]\(0.0\)"/>
  </numFmts>
  <fonts count="21" x14ac:knownFonts="1">
    <font>
      <sz val="11"/>
      <color theme="1"/>
      <name val="Calibri"/>
      <family val="2"/>
      <scheme val="minor"/>
    </font>
    <font>
      <sz val="11"/>
      <color theme="1"/>
      <name val="Calibri"/>
      <family val="2"/>
      <scheme val="minor"/>
    </font>
    <font>
      <b/>
      <sz val="11"/>
      <color theme="1"/>
      <name val="Calibri"/>
      <family val="2"/>
      <scheme val="minor"/>
    </font>
    <font>
      <b/>
      <sz val="24"/>
      <color theme="1"/>
      <name val="Calibri"/>
      <family val="2"/>
      <scheme val="minor"/>
    </font>
    <font>
      <b/>
      <sz val="14"/>
      <color theme="1"/>
      <name val="Calibri"/>
      <family val="2"/>
      <scheme val="minor"/>
    </font>
    <font>
      <b/>
      <sz val="14"/>
      <name val="Calibri"/>
      <family val="2"/>
      <scheme val="minor"/>
    </font>
    <font>
      <b/>
      <u/>
      <sz val="11"/>
      <color theme="1"/>
      <name val="Calibri"/>
      <family val="2"/>
      <scheme val="minor"/>
    </font>
    <font>
      <sz val="9"/>
      <color theme="1"/>
      <name val="Calibri"/>
      <family val="2"/>
      <scheme val="minor"/>
    </font>
    <font>
      <b/>
      <sz val="9"/>
      <color theme="1"/>
      <name val="Calibri"/>
      <family val="2"/>
      <scheme val="minor"/>
    </font>
    <font>
      <sz val="14"/>
      <color theme="1"/>
      <name val="Calibri"/>
      <family val="2"/>
      <scheme val="minor"/>
    </font>
    <font>
      <sz val="11"/>
      <name val="Calibri"/>
      <family val="2"/>
      <scheme val="minor"/>
    </font>
    <font>
      <b/>
      <sz val="11"/>
      <name val="Calibri"/>
      <family val="2"/>
      <scheme val="minor"/>
    </font>
    <font>
      <b/>
      <sz val="16"/>
      <name val="Calibri"/>
      <family val="2"/>
      <scheme val="minor"/>
    </font>
    <font>
      <u/>
      <sz val="11"/>
      <color theme="1"/>
      <name val="Calibri"/>
      <family val="2"/>
      <scheme val="minor"/>
    </font>
    <font>
      <sz val="9"/>
      <name val="Calibri"/>
      <family val="2"/>
      <scheme val="minor"/>
    </font>
    <font>
      <i/>
      <sz val="9"/>
      <color theme="1"/>
      <name val="Calibri"/>
      <family val="2"/>
      <scheme val="minor"/>
    </font>
    <font>
      <sz val="10"/>
      <color indexed="81"/>
      <name val="Tahoma"/>
      <family val="2"/>
    </font>
    <font>
      <sz val="10"/>
      <name val="MS Sans Serif"/>
      <family val="2"/>
    </font>
    <font>
      <sz val="9"/>
      <color indexed="81"/>
      <name val="Tahoma"/>
      <family val="2"/>
    </font>
    <font>
      <u/>
      <sz val="10"/>
      <color indexed="81"/>
      <name val="Tahoma"/>
      <family val="2"/>
    </font>
    <font>
      <u/>
      <sz val="9"/>
      <color indexed="81"/>
      <name val="Tahoma"/>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CCCC"/>
        <bgColor indexed="64"/>
      </patternFill>
    </fill>
  </fills>
  <borders count="17">
    <border>
      <left/>
      <right/>
      <top/>
      <bottom/>
      <diagonal/>
    </border>
    <border>
      <left/>
      <right/>
      <top/>
      <bottom style="medium">
        <color indexed="64"/>
      </bottom>
      <diagonal/>
    </border>
    <border>
      <left/>
      <right style="hair">
        <color auto="1"/>
      </right>
      <top/>
      <bottom style="hair">
        <color auto="1"/>
      </bottom>
      <diagonal/>
    </border>
    <border>
      <left style="hair">
        <color auto="1"/>
      </left>
      <right style="hair">
        <color auto="1"/>
      </right>
      <top/>
      <bottom style="hair">
        <color auto="1"/>
      </bottom>
      <diagonal/>
    </border>
    <border>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right style="hair">
        <color indexed="64"/>
      </right>
      <top style="hair">
        <color indexed="64"/>
      </top>
      <bottom style="hair">
        <color indexed="64"/>
      </bottom>
      <diagonal/>
    </border>
    <border>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top style="thin">
        <color auto="1"/>
      </top>
      <bottom/>
      <diagonal/>
    </border>
    <border>
      <left/>
      <right style="thin">
        <color auto="1"/>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7" fillId="0" borderId="0"/>
    <xf numFmtId="0" fontId="17" fillId="0" borderId="0"/>
  </cellStyleXfs>
  <cellXfs count="74">
    <xf numFmtId="0" fontId="0" fillId="0" borderId="0" xfId="0"/>
    <xf numFmtId="0" fontId="2" fillId="0" borderId="0" xfId="0" applyFont="1"/>
    <xf numFmtId="0" fontId="3" fillId="2" borderId="0" xfId="0" applyFont="1" applyFill="1" applyBorder="1" applyAlignment="1">
      <alignment vertical="center"/>
    </xf>
    <xf numFmtId="0" fontId="0" fillId="2" borderId="0" xfId="0" applyFill="1"/>
    <xf numFmtId="0" fontId="5" fillId="2" borderId="0" xfId="0" applyFont="1" applyFill="1" applyBorder="1" applyAlignment="1">
      <alignment horizontal="left" vertical="top" readingOrder="1"/>
    </xf>
    <xf numFmtId="0" fontId="4" fillId="2" borderId="0" xfId="0" applyFont="1" applyFill="1" applyAlignment="1">
      <alignment vertical="center"/>
    </xf>
    <xf numFmtId="0" fontId="6" fillId="2" borderId="0" xfId="0" applyFont="1" applyFill="1" applyAlignment="1">
      <alignment horizontal="right" vertical="center"/>
    </xf>
    <xf numFmtId="0" fontId="0" fillId="0" borderId="0" xfId="0" applyFont="1" applyBorder="1"/>
    <xf numFmtId="0" fontId="0" fillId="0" borderId="0" xfId="0" applyFont="1" applyFill="1" applyBorder="1"/>
    <xf numFmtId="0" fontId="0" fillId="0" borderId="0" xfId="0" applyFont="1"/>
    <xf numFmtId="0" fontId="0" fillId="0" borderId="1" xfId="0" applyFont="1" applyBorder="1"/>
    <xf numFmtId="0" fontId="2" fillId="0" borderId="0" xfId="0" applyFont="1" applyFill="1" applyBorder="1"/>
    <xf numFmtId="43" fontId="2" fillId="0" borderId="0" xfId="1" applyFont="1" applyBorder="1"/>
    <xf numFmtId="43" fontId="0" fillId="0" borderId="0" xfId="1" applyFont="1" applyBorder="1"/>
    <xf numFmtId="43" fontId="2" fillId="0" borderId="0" xfId="1" applyFont="1" applyBorder="1" applyAlignment="1">
      <alignment horizontal="center"/>
    </xf>
    <xf numFmtId="0" fontId="0" fillId="0" borderId="2" xfId="0" applyFill="1" applyBorder="1"/>
    <xf numFmtId="0" fontId="0" fillId="0" borderId="4" xfId="0" applyFill="1" applyBorder="1"/>
    <xf numFmtId="0" fontId="0" fillId="0" borderId="6" xfId="0" applyFill="1" applyBorder="1"/>
    <xf numFmtId="0" fontId="2" fillId="3" borderId="7" xfId="0" applyFont="1" applyFill="1" applyBorder="1" applyAlignment="1">
      <alignment horizontal="center"/>
    </xf>
    <xf numFmtId="0" fontId="10" fillId="0" borderId="8" xfId="0" applyFont="1" applyBorder="1" applyAlignment="1">
      <alignment vertical="center" wrapText="1"/>
    </xf>
    <xf numFmtId="0" fontId="11" fillId="3" borderId="8" xfId="0" applyFont="1" applyFill="1" applyBorder="1" applyAlignment="1">
      <alignment horizontal="center" vertical="center" wrapText="1"/>
    </xf>
    <xf numFmtId="166" fontId="7" fillId="2" borderId="8" xfId="2" applyNumberFormat="1" applyFont="1" applyFill="1" applyBorder="1" applyAlignment="1">
      <alignment horizontal="center" vertical="center"/>
    </xf>
    <xf numFmtId="165" fontId="8" fillId="2" borderId="8" xfId="3" applyNumberFormat="1" applyFont="1" applyFill="1" applyBorder="1" applyAlignment="1">
      <alignment horizontal="center" vertical="center"/>
    </xf>
    <xf numFmtId="0" fontId="12" fillId="2" borderId="0" xfId="0" applyFont="1" applyFill="1" applyBorder="1" applyAlignment="1">
      <alignment horizontal="left" vertical="top" readingOrder="1"/>
    </xf>
    <xf numFmtId="167" fontId="8" fillId="2" borderId="8" xfId="3" applyNumberFormat="1" applyFont="1" applyFill="1" applyBorder="1" applyAlignment="1">
      <alignment horizontal="center" vertical="center"/>
    </xf>
    <xf numFmtId="0" fontId="2" fillId="0" borderId="1" xfId="0" applyFont="1" applyBorder="1" applyAlignment="1"/>
    <xf numFmtId="0" fontId="2" fillId="5" borderId="7" xfId="0" applyFont="1" applyFill="1" applyBorder="1" applyAlignment="1">
      <alignment horizontal="center"/>
    </xf>
    <xf numFmtId="164" fontId="1" fillId="4" borderId="3" xfId="1" applyNumberFormat="1" applyFont="1" applyFill="1" applyBorder="1"/>
    <xf numFmtId="164" fontId="0" fillId="4" borderId="5" xfId="1" applyNumberFormat="1" applyFont="1" applyFill="1" applyBorder="1" applyAlignment="1">
      <alignment horizontal="center"/>
    </xf>
    <xf numFmtId="0" fontId="0" fillId="0" borderId="0" xfId="0" applyBorder="1"/>
    <xf numFmtId="0" fontId="13" fillId="0" borderId="0" xfId="0" applyFont="1" applyFill="1" applyBorder="1"/>
    <xf numFmtId="0" fontId="9" fillId="0" borderId="0" xfId="0" applyFont="1" applyBorder="1"/>
    <xf numFmtId="0" fontId="9" fillId="0" borderId="0" xfId="0" applyFont="1"/>
    <xf numFmtId="164" fontId="1" fillId="4" borderId="5" xfId="1" applyNumberFormat="1" applyFont="1" applyFill="1" applyBorder="1"/>
    <xf numFmtId="168" fontId="8" fillId="2" borderId="8" xfId="3" applyNumberFormat="1" applyFont="1" applyFill="1" applyBorder="1" applyAlignment="1">
      <alignment horizontal="center" vertical="center"/>
    </xf>
    <xf numFmtId="0" fontId="7" fillId="2" borderId="8" xfId="0" applyFont="1" applyFill="1" applyBorder="1" applyAlignment="1">
      <alignment horizontal="right" vertical="center" wrapText="1"/>
    </xf>
    <xf numFmtId="0" fontId="8" fillId="2" borderId="8" xfId="0" applyFont="1" applyFill="1" applyBorder="1" applyAlignment="1">
      <alignment horizontal="right" vertical="center" wrapText="1"/>
    </xf>
    <xf numFmtId="165" fontId="0" fillId="2" borderId="0" xfId="0" applyNumberFormat="1" applyFill="1"/>
    <xf numFmtId="9" fontId="8" fillId="2" borderId="8" xfId="3" applyNumberFormat="1" applyFont="1" applyFill="1" applyBorder="1" applyAlignment="1">
      <alignment horizontal="center" vertical="center"/>
    </xf>
    <xf numFmtId="0" fontId="8" fillId="2" borderId="12" xfId="0" applyFont="1" applyFill="1" applyBorder="1" applyAlignment="1">
      <alignment horizontal="center"/>
    </xf>
    <xf numFmtId="0" fontId="8" fillId="2" borderId="13" xfId="0" applyFont="1" applyFill="1" applyBorder="1" applyAlignment="1">
      <alignment horizontal="center"/>
    </xf>
    <xf numFmtId="0" fontId="7" fillId="2" borderId="9" xfId="0" applyFont="1" applyFill="1" applyBorder="1" applyAlignment="1">
      <alignment horizontal="right" vertical="center" wrapText="1"/>
    </xf>
    <xf numFmtId="0" fontId="8" fillId="2" borderId="9" xfId="0" applyFont="1" applyFill="1" applyBorder="1" applyAlignment="1">
      <alignment horizontal="right" vertical="center" wrapText="1"/>
    </xf>
    <xf numFmtId="0" fontId="7" fillId="2" borderId="8" xfId="0" applyFont="1" applyFill="1" applyBorder="1" applyAlignment="1">
      <alignment horizontal="right" vertical="center" wrapText="1"/>
    </xf>
    <xf numFmtId="0" fontId="8" fillId="2" borderId="12" xfId="0" applyFont="1" applyFill="1" applyBorder="1" applyAlignment="1">
      <alignment horizontal="center"/>
    </xf>
    <xf numFmtId="0" fontId="8" fillId="2" borderId="9" xfId="0" applyFont="1" applyFill="1" applyBorder="1" applyAlignment="1">
      <alignment vertical="center" wrapText="1"/>
    </xf>
    <xf numFmtId="0" fontId="0" fillId="0" borderId="0" xfId="1" applyNumberFormat="1" applyFont="1" applyBorder="1"/>
    <xf numFmtId="166" fontId="15" fillId="2" borderId="8" xfId="2" applyNumberFormat="1" applyFont="1" applyFill="1" applyBorder="1" applyAlignment="1">
      <alignment horizontal="center" vertical="center"/>
    </xf>
    <xf numFmtId="0" fontId="8" fillId="3" borderId="8" xfId="0" applyFont="1" applyFill="1" applyBorder="1" applyAlignment="1">
      <alignment horizontal="center" vertical="center"/>
    </xf>
    <xf numFmtId="165" fontId="8" fillId="2" borderId="14" xfId="3" applyNumberFormat="1" applyFont="1" applyFill="1" applyBorder="1" applyAlignment="1">
      <alignment horizontal="center" vertical="center"/>
    </xf>
    <xf numFmtId="164" fontId="0" fillId="0" borderId="5" xfId="1" applyNumberFormat="1" applyFont="1" applyFill="1" applyBorder="1" applyAlignment="1">
      <alignment horizontal="center"/>
    </xf>
    <xf numFmtId="0" fontId="0" fillId="0" borderId="4" xfId="0" applyFill="1" applyBorder="1" applyAlignment="1">
      <alignment horizontal="left"/>
    </xf>
    <xf numFmtId="164" fontId="1" fillId="0" borderId="5" xfId="1" applyNumberFormat="1" applyFont="1" applyFill="1" applyBorder="1"/>
    <xf numFmtId="0" fontId="10" fillId="0" borderId="8" xfId="0" applyFont="1" applyBorder="1" applyAlignment="1">
      <alignment vertical="center" wrapText="1"/>
    </xf>
    <xf numFmtId="164" fontId="0" fillId="0" borderId="0" xfId="0" applyNumberFormat="1" applyFont="1"/>
    <xf numFmtId="164" fontId="2" fillId="0" borderId="0" xfId="1" applyNumberFormat="1" applyFont="1" applyBorder="1"/>
    <xf numFmtId="0" fontId="0" fillId="4" borderId="10" xfId="0" applyFont="1" applyFill="1" applyBorder="1" applyAlignment="1">
      <alignment horizontal="center"/>
    </xf>
    <xf numFmtId="169" fontId="11" fillId="0" borderId="8" xfId="0" applyNumberFormat="1" applyFont="1" applyBorder="1" applyAlignment="1">
      <alignment horizontal="center" vertical="center" wrapText="1"/>
    </xf>
    <xf numFmtId="165" fontId="11" fillId="0" borderId="8" xfId="0" applyNumberFormat="1" applyFont="1" applyBorder="1" applyAlignment="1">
      <alignment horizontal="center" vertical="center" wrapText="1"/>
    </xf>
    <xf numFmtId="0" fontId="11" fillId="0" borderId="8" xfId="0" applyFont="1" applyBorder="1" applyAlignment="1">
      <alignment horizontal="center" vertical="center" wrapText="1"/>
    </xf>
    <xf numFmtId="9" fontId="2" fillId="0" borderId="0" xfId="3" applyFont="1" applyBorder="1"/>
    <xf numFmtId="9" fontId="2" fillId="0" borderId="0" xfId="3" applyNumberFormat="1" applyFont="1" applyBorder="1"/>
    <xf numFmtId="0" fontId="8" fillId="2" borderId="14" xfId="0" applyFont="1" applyFill="1" applyBorder="1" applyAlignment="1">
      <alignment horizontal="right" vertical="center" wrapText="1"/>
    </xf>
    <xf numFmtId="0" fontId="7" fillId="0" borderId="8" xfId="0" applyFont="1" applyFill="1" applyBorder="1" applyAlignment="1">
      <alignment horizontal="right"/>
    </xf>
    <xf numFmtId="0" fontId="10" fillId="0" borderId="8" xfId="0" applyFont="1" applyFill="1" applyBorder="1" applyAlignment="1">
      <alignment vertical="center" wrapText="1"/>
    </xf>
    <xf numFmtId="0" fontId="10" fillId="0" borderId="8" xfId="0" applyFont="1" applyBorder="1" applyAlignment="1">
      <alignment vertical="center" wrapText="1"/>
    </xf>
    <xf numFmtId="0" fontId="0" fillId="4" borderId="0" xfId="0" applyFont="1" applyFill="1" applyBorder="1" applyAlignment="1">
      <alignment horizontal="left"/>
    </xf>
    <xf numFmtId="0" fontId="11" fillId="3" borderId="8" xfId="0" applyFont="1" applyFill="1" applyBorder="1" applyAlignment="1">
      <alignment vertical="center" wrapText="1"/>
    </xf>
    <xf numFmtId="0" fontId="10" fillId="0" borderId="9" xfId="0" applyFont="1" applyBorder="1" applyAlignment="1">
      <alignment vertical="center" wrapText="1"/>
    </xf>
    <xf numFmtId="0" fontId="10" fillId="0" borderId="15" xfId="0" applyFont="1" applyBorder="1" applyAlignment="1">
      <alignment vertical="center" wrapText="1"/>
    </xf>
    <xf numFmtId="0" fontId="10" fillId="0" borderId="16" xfId="0" applyFont="1" applyBorder="1" applyAlignment="1">
      <alignment vertical="center" wrapText="1"/>
    </xf>
    <xf numFmtId="0" fontId="14" fillId="2" borderId="11" xfId="0" applyFont="1" applyFill="1" applyBorder="1" applyAlignment="1">
      <alignment horizontal="left" vertical="top" wrapText="1" readingOrder="1"/>
    </xf>
    <xf numFmtId="164" fontId="0" fillId="4" borderId="3" xfId="1" applyNumberFormat="1" applyFont="1" applyFill="1" applyBorder="1" applyAlignment="1">
      <alignment wrapText="1"/>
    </xf>
    <xf numFmtId="2" fontId="2" fillId="0" borderId="0" xfId="3" applyNumberFormat="1" applyFont="1" applyBorder="1"/>
  </cellXfs>
  <cellStyles count="6">
    <cellStyle name="Comma" xfId="1" builtinId="3"/>
    <cellStyle name="Currency" xfId="2" builtinId="4"/>
    <cellStyle name="Normal" xfId="0" builtinId="0"/>
    <cellStyle name="Normal 2" xfId="4"/>
    <cellStyle name="Normal 5" xfId="5"/>
    <cellStyle name="Percent" xfId="3" builtinId="5"/>
  </cellStyles>
  <dxfs count="2">
    <dxf>
      <font>
        <b/>
        <i val="0"/>
      </font>
      <fill>
        <patternFill>
          <bgColor rgb="FFFFFF00"/>
        </patternFill>
      </fill>
    </dxf>
    <dxf>
      <font>
        <b/>
        <i val="0"/>
      </font>
      <fill>
        <patternFill>
          <bgColor rgb="FFCCFFCC"/>
        </patternFill>
      </fill>
    </dxf>
  </dxfs>
  <tableStyles count="0" defaultTableStyle="TableStyleMedium9" defaultPivotStyle="PivotStyleLight16"/>
  <colors>
    <mruColors>
      <color rgb="FFCCFFCC"/>
      <color rgb="FF00FF00"/>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1"/>
    </mc:Choice>
    <mc:Fallback>
      <c:style val="11"/>
    </mc:Fallback>
  </mc:AlternateContent>
  <c:chart>
    <c:title>
      <c:tx>
        <c:rich>
          <a:bodyPr/>
          <a:lstStyle/>
          <a:p>
            <a:pPr>
              <a:defRPr sz="1400"/>
            </a:pPr>
            <a:r>
              <a:rPr lang="en-US" sz="1400"/>
              <a:t>Days of Unrestricted Cash</a:t>
            </a:r>
          </a:p>
        </c:rich>
      </c:tx>
      <c:layout/>
      <c:overlay val="0"/>
    </c:title>
    <c:autoTitleDeleted val="0"/>
    <c:plotArea>
      <c:layout/>
      <c:lineChart>
        <c:grouping val="standard"/>
        <c:varyColors val="0"/>
        <c:ser>
          <c:idx val="1"/>
          <c:order val="0"/>
          <c:tx>
            <c:v>Benchmark</c:v>
          </c:tx>
          <c:spPr>
            <a:ln w="38100">
              <a:solidFill>
                <a:srgbClr val="00FF00"/>
              </a:solidFill>
              <a:prstDash val="dash"/>
            </a:ln>
          </c:spPr>
          <c:marker>
            <c:symbol val="none"/>
          </c:marker>
          <c:val>
            <c:numLit>
              <c:formatCode>General</c:formatCode>
              <c:ptCount val="5"/>
              <c:pt idx="0">
                <c:v>60</c:v>
              </c:pt>
              <c:pt idx="1">
                <c:v>60</c:v>
              </c:pt>
              <c:pt idx="2">
                <c:v>60</c:v>
              </c:pt>
              <c:pt idx="3">
                <c:v>60</c:v>
              </c:pt>
              <c:pt idx="4">
                <c:v>60</c:v>
              </c:pt>
            </c:numLit>
          </c:val>
          <c:smooth val="0"/>
          <c:extLst>
            <c:ext xmlns:c16="http://schemas.microsoft.com/office/drawing/2014/chart" uri="{C3380CC4-5D6E-409C-BE32-E72D297353CC}">
              <c16:uniqueId val="{00000000-5FC6-4572-92FD-4C1999346E3A}"/>
            </c:ext>
          </c:extLst>
        </c:ser>
        <c:ser>
          <c:idx val="0"/>
          <c:order val="1"/>
          <c:tx>
            <c:strRef>
              <c:f>'Cash Balance Sufficiency'!$B$30:$B$30</c:f>
              <c:strCache>
                <c:ptCount val="1"/>
                <c:pt idx="0">
                  <c:v>Days covered</c:v>
                </c:pt>
              </c:strCache>
            </c:strRef>
          </c:tx>
          <c:marker>
            <c:spPr>
              <a:ln>
                <a:solidFill>
                  <a:prstClr val="black"/>
                </a:solidFill>
              </a:ln>
            </c:spPr>
          </c:marker>
          <c:cat>
            <c:numRef>
              <c:f>'Cash Balance Sufficiency'!$C$26:$G$26</c:f>
              <c:numCache>
                <c:formatCode>General</c:formatCode>
                <c:ptCount val="5"/>
                <c:pt idx="0">
                  <c:v>2017</c:v>
                </c:pt>
                <c:pt idx="1">
                  <c:v>2018</c:v>
                </c:pt>
                <c:pt idx="2">
                  <c:v>2019</c:v>
                </c:pt>
                <c:pt idx="3">
                  <c:v>2020</c:v>
                </c:pt>
                <c:pt idx="4">
                  <c:v>2021</c:v>
                </c:pt>
              </c:numCache>
            </c:numRef>
          </c:cat>
          <c:val>
            <c:numRef>
              <c:f>'Cash Balance Sufficiency'!$C$30:$G$30</c:f>
              <c:numCache>
                <c:formatCode>0_);\(0\)</c:formatCode>
                <c:ptCount val="5"/>
                <c:pt idx="0">
                  <c:v>6675.2304216218545</c:v>
                </c:pt>
                <c:pt idx="1">
                  <c:v>3795.1815327413224</c:v>
                </c:pt>
                <c:pt idx="2">
                  <c:v>10099.823826228343</c:v>
                </c:pt>
                <c:pt idx="3">
                  <c:v>6420.3790841892396</c:v>
                </c:pt>
                <c:pt idx="4">
                  <c:v>4183.5441356813863</c:v>
                </c:pt>
              </c:numCache>
            </c:numRef>
          </c:val>
          <c:smooth val="0"/>
          <c:extLst>
            <c:ext xmlns:c16="http://schemas.microsoft.com/office/drawing/2014/chart" uri="{C3380CC4-5D6E-409C-BE32-E72D297353CC}">
              <c16:uniqueId val="{00000001-5FC6-4572-92FD-4C1999346E3A}"/>
            </c:ext>
          </c:extLst>
        </c:ser>
        <c:dLbls>
          <c:showLegendKey val="0"/>
          <c:showVal val="0"/>
          <c:showCatName val="0"/>
          <c:showSerName val="0"/>
          <c:showPercent val="0"/>
          <c:showBubbleSize val="0"/>
        </c:dLbls>
        <c:smooth val="0"/>
        <c:axId val="178982272"/>
        <c:axId val="178988544"/>
      </c:lineChart>
      <c:catAx>
        <c:axId val="178982272"/>
        <c:scaling>
          <c:orientation val="minMax"/>
        </c:scaling>
        <c:delete val="0"/>
        <c:axPos val="b"/>
        <c:numFmt formatCode="General" sourceLinked="1"/>
        <c:majorTickMark val="none"/>
        <c:minorTickMark val="none"/>
        <c:tickLblPos val="low"/>
        <c:crossAx val="178988544"/>
        <c:crosses val="autoZero"/>
        <c:auto val="1"/>
        <c:lblAlgn val="ctr"/>
        <c:lblOffset val="100"/>
        <c:noMultiLvlLbl val="0"/>
      </c:catAx>
      <c:valAx>
        <c:axId val="178988544"/>
        <c:scaling>
          <c:orientation val="minMax"/>
          <c:min val="0"/>
        </c:scaling>
        <c:delete val="0"/>
        <c:axPos val="l"/>
        <c:majorGridlines/>
        <c:numFmt formatCode="_(* #,##0_);_(* \(#,##0\);_(* &quot;-&quot;_);_(@_)" sourceLinked="0"/>
        <c:majorTickMark val="none"/>
        <c:minorTickMark val="none"/>
        <c:tickLblPos val="nextTo"/>
        <c:crossAx val="178982272"/>
        <c:crosses val="autoZero"/>
        <c:crossBetween val="midCat"/>
      </c:valAx>
    </c:plotArea>
    <c:plotVisOnly val="1"/>
    <c:dispBlanksAs val="gap"/>
    <c:showDLblsOverMax val="0"/>
  </c:chart>
  <c:spPr>
    <a:ln>
      <a:solidFill>
        <a:schemeClr val="tx1"/>
      </a:solid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9"/>
    </mc:Choice>
    <mc:Fallback>
      <c:style val="19"/>
    </mc:Fallback>
  </mc:AlternateContent>
  <c:chart>
    <c:title>
      <c:tx>
        <c:rich>
          <a:bodyPr/>
          <a:lstStyle/>
          <a:p>
            <a:pPr>
              <a:defRPr sz="1200"/>
            </a:pPr>
            <a:r>
              <a:rPr lang="en-US" sz="1400"/>
              <a:t>Current Ratio</a:t>
            </a:r>
          </a:p>
        </c:rich>
      </c:tx>
      <c:layout/>
      <c:overlay val="0"/>
    </c:title>
    <c:autoTitleDeleted val="0"/>
    <c:plotArea>
      <c:layout/>
      <c:lineChart>
        <c:grouping val="standard"/>
        <c:varyColors val="0"/>
        <c:ser>
          <c:idx val="1"/>
          <c:order val="0"/>
          <c:tx>
            <c:v>Benchmark</c:v>
          </c:tx>
          <c:spPr>
            <a:ln w="38100">
              <a:solidFill>
                <a:srgbClr val="00FF00"/>
              </a:solidFill>
              <a:prstDash val="dash"/>
            </a:ln>
          </c:spPr>
          <c:marker>
            <c:symbol val="none"/>
          </c:marker>
          <c:val>
            <c:numLit>
              <c:formatCode>General</c:formatCode>
              <c:ptCount val="5"/>
              <c:pt idx="0">
                <c:v>1</c:v>
              </c:pt>
              <c:pt idx="1">
                <c:v>1</c:v>
              </c:pt>
              <c:pt idx="2">
                <c:v>1</c:v>
              </c:pt>
              <c:pt idx="3">
                <c:v>1</c:v>
              </c:pt>
              <c:pt idx="4">
                <c:v>1</c:v>
              </c:pt>
            </c:numLit>
          </c:val>
          <c:smooth val="0"/>
          <c:extLst>
            <c:ext xmlns:c16="http://schemas.microsoft.com/office/drawing/2014/chart" uri="{C3380CC4-5D6E-409C-BE32-E72D297353CC}">
              <c16:uniqueId val="{00000000-6BF3-44DC-9E53-56C72591A959}"/>
            </c:ext>
          </c:extLst>
        </c:ser>
        <c:ser>
          <c:idx val="0"/>
          <c:order val="1"/>
          <c:tx>
            <c:strRef>
              <c:f>'Current Ratio'!$B$29:$B$29</c:f>
              <c:strCache>
                <c:ptCount val="1"/>
                <c:pt idx="0">
                  <c:v>Current Ratio</c:v>
                </c:pt>
              </c:strCache>
            </c:strRef>
          </c:tx>
          <c:marker>
            <c:spPr>
              <a:ln>
                <a:solidFill>
                  <a:prstClr val="black"/>
                </a:solidFill>
              </a:ln>
            </c:spPr>
          </c:marker>
          <c:cat>
            <c:numRef>
              <c:f>'Current Ratio'!$C$26:$G$26</c:f>
              <c:numCache>
                <c:formatCode>General</c:formatCode>
                <c:ptCount val="5"/>
                <c:pt idx="0">
                  <c:v>2017</c:v>
                </c:pt>
                <c:pt idx="1">
                  <c:v>2018</c:v>
                </c:pt>
                <c:pt idx="2">
                  <c:v>2019</c:v>
                </c:pt>
                <c:pt idx="3">
                  <c:v>2020</c:v>
                </c:pt>
                <c:pt idx="4">
                  <c:v>2021</c:v>
                </c:pt>
              </c:numCache>
            </c:numRef>
          </c:cat>
          <c:val>
            <c:numRef>
              <c:f>'Current Ratio'!$C$29:$G$29</c:f>
              <c:numCache>
                <c:formatCode>#,##0.0_);[Red]\(#,##0.0\)</c:formatCode>
                <c:ptCount val="5"/>
                <c:pt idx="0">
                  <c:v>379.47571702905282</c:v>
                </c:pt>
                <c:pt idx="1">
                  <c:v>223.26378560955175</c:v>
                </c:pt>
                <c:pt idx="2">
                  <c:v>14.193150095366214</c:v>
                </c:pt>
                <c:pt idx="3">
                  <c:v>3.0597409428878151</c:v>
                </c:pt>
                <c:pt idx="4">
                  <c:v>1.2423072560516799</c:v>
                </c:pt>
              </c:numCache>
            </c:numRef>
          </c:val>
          <c:smooth val="0"/>
          <c:extLst>
            <c:ext xmlns:c16="http://schemas.microsoft.com/office/drawing/2014/chart" uri="{C3380CC4-5D6E-409C-BE32-E72D297353CC}">
              <c16:uniqueId val="{00000001-6BF3-44DC-9E53-56C72591A959}"/>
            </c:ext>
          </c:extLst>
        </c:ser>
        <c:dLbls>
          <c:showLegendKey val="0"/>
          <c:showVal val="0"/>
          <c:showCatName val="0"/>
          <c:showSerName val="0"/>
          <c:showPercent val="0"/>
          <c:showBubbleSize val="0"/>
        </c:dLbls>
        <c:smooth val="0"/>
        <c:axId val="177160960"/>
        <c:axId val="177162880"/>
      </c:lineChart>
      <c:catAx>
        <c:axId val="177160960"/>
        <c:scaling>
          <c:orientation val="minMax"/>
        </c:scaling>
        <c:delete val="0"/>
        <c:axPos val="b"/>
        <c:numFmt formatCode="General" sourceLinked="1"/>
        <c:majorTickMark val="none"/>
        <c:minorTickMark val="none"/>
        <c:tickLblPos val="low"/>
        <c:crossAx val="177162880"/>
        <c:crosses val="autoZero"/>
        <c:auto val="1"/>
        <c:lblAlgn val="ctr"/>
        <c:lblOffset val="100"/>
        <c:noMultiLvlLbl val="0"/>
      </c:catAx>
      <c:valAx>
        <c:axId val="177162880"/>
        <c:scaling>
          <c:orientation val="minMax"/>
        </c:scaling>
        <c:delete val="0"/>
        <c:axPos val="l"/>
        <c:majorGridlines/>
        <c:numFmt formatCode="#,##0.0" sourceLinked="0"/>
        <c:majorTickMark val="none"/>
        <c:minorTickMark val="none"/>
        <c:tickLblPos val="nextTo"/>
        <c:crossAx val="177160960"/>
        <c:crosses val="autoZero"/>
        <c:crossBetween val="midCat"/>
        <c:minorUnit val="1.0000000000000005E-2"/>
      </c:valAx>
    </c:plotArea>
    <c:plotVisOnly val="1"/>
    <c:dispBlanksAs val="gap"/>
    <c:showDLblsOverMax val="0"/>
  </c:chart>
  <c:spPr>
    <a:ln>
      <a:solidFill>
        <a:schemeClr val="tx1"/>
      </a:solid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9"/>
    </mc:Choice>
    <mc:Fallback>
      <c:style val="19"/>
    </mc:Fallback>
  </mc:AlternateContent>
  <c:chart>
    <c:title>
      <c:tx>
        <c:rich>
          <a:bodyPr/>
          <a:lstStyle/>
          <a:p>
            <a:pPr>
              <a:defRPr sz="1200"/>
            </a:pPr>
            <a:r>
              <a:rPr lang="en-US" sz="1200"/>
              <a:t>Operating Margin</a:t>
            </a:r>
          </a:p>
        </c:rich>
      </c:tx>
      <c:overlay val="0"/>
    </c:title>
    <c:autoTitleDeleted val="0"/>
    <c:plotArea>
      <c:layout/>
      <c:lineChart>
        <c:grouping val="standard"/>
        <c:varyColors val="0"/>
        <c:ser>
          <c:idx val="1"/>
          <c:order val="0"/>
          <c:tx>
            <c:v>Benchmark</c:v>
          </c:tx>
          <c:spPr>
            <a:ln w="38100">
              <a:solidFill>
                <a:srgbClr val="00FF00"/>
              </a:solidFill>
              <a:prstDash val="dash"/>
            </a:ln>
          </c:spPr>
          <c:marker>
            <c:symbol val="none"/>
          </c:marker>
          <c:val>
            <c:numLit>
              <c:formatCode>General</c:formatCode>
              <c:ptCount val="5"/>
              <c:pt idx="0">
                <c:v>0</c:v>
              </c:pt>
              <c:pt idx="1">
                <c:v>0</c:v>
              </c:pt>
              <c:pt idx="2">
                <c:v>0</c:v>
              </c:pt>
              <c:pt idx="3">
                <c:v>0</c:v>
              </c:pt>
              <c:pt idx="4">
                <c:v>0</c:v>
              </c:pt>
            </c:numLit>
          </c:val>
          <c:smooth val="0"/>
          <c:extLst>
            <c:ext xmlns:c16="http://schemas.microsoft.com/office/drawing/2014/chart" uri="{C3380CC4-5D6E-409C-BE32-E72D297353CC}">
              <c16:uniqueId val="{00000000-195B-4548-ACA4-D031721AAB5C}"/>
            </c:ext>
          </c:extLst>
        </c:ser>
        <c:ser>
          <c:idx val="0"/>
          <c:order val="1"/>
          <c:tx>
            <c:strRef>
              <c:f>'Operating Margin'!$B$29:$B$29</c:f>
              <c:strCache>
                <c:ptCount val="1"/>
                <c:pt idx="0">
                  <c:v>Operating Margin</c:v>
                </c:pt>
              </c:strCache>
            </c:strRef>
          </c:tx>
          <c:spPr>
            <a:ln>
              <a:solidFill>
                <a:schemeClr val="bg2">
                  <a:lumMod val="50000"/>
                </a:schemeClr>
              </a:solidFill>
            </a:ln>
          </c:spPr>
          <c:marker>
            <c:spPr>
              <a:solidFill>
                <a:schemeClr val="bg2">
                  <a:lumMod val="50000"/>
                </a:schemeClr>
              </a:solidFill>
              <a:ln>
                <a:solidFill>
                  <a:prstClr val="black"/>
                </a:solidFill>
              </a:ln>
            </c:spPr>
          </c:marker>
          <c:cat>
            <c:numRef>
              <c:f>'Operating Margin'!$C$26:$G$26</c:f>
              <c:numCache>
                <c:formatCode>General</c:formatCode>
                <c:ptCount val="5"/>
                <c:pt idx="0">
                  <c:v>2017</c:v>
                </c:pt>
                <c:pt idx="1">
                  <c:v>2018</c:v>
                </c:pt>
                <c:pt idx="2">
                  <c:v>2019</c:v>
                </c:pt>
                <c:pt idx="3">
                  <c:v>2020</c:v>
                </c:pt>
                <c:pt idx="4">
                  <c:v>2021</c:v>
                </c:pt>
              </c:numCache>
            </c:numRef>
          </c:cat>
          <c:val>
            <c:numRef>
              <c:f>'Operating Margin'!$C$29:$G$29</c:f>
              <c:numCache>
                <c:formatCode>0.0%</c:formatCode>
                <c:ptCount val="5"/>
                <c:pt idx="0">
                  <c:v>-0.55195685691967966</c:v>
                </c:pt>
                <c:pt idx="1">
                  <c:v>-0.50004438147225549</c:v>
                </c:pt>
                <c:pt idx="2">
                  <c:v>0.17742352618611951</c:v>
                </c:pt>
                <c:pt idx="3">
                  <c:v>-0.60867098687187982</c:v>
                </c:pt>
                <c:pt idx="4">
                  <c:v>-0.25250500218612709</c:v>
                </c:pt>
              </c:numCache>
            </c:numRef>
          </c:val>
          <c:smooth val="0"/>
          <c:extLst>
            <c:ext xmlns:c16="http://schemas.microsoft.com/office/drawing/2014/chart" uri="{C3380CC4-5D6E-409C-BE32-E72D297353CC}">
              <c16:uniqueId val="{00000001-195B-4548-ACA4-D031721AAB5C}"/>
            </c:ext>
          </c:extLst>
        </c:ser>
        <c:dLbls>
          <c:showLegendKey val="0"/>
          <c:showVal val="0"/>
          <c:showCatName val="0"/>
          <c:showSerName val="0"/>
          <c:showPercent val="0"/>
          <c:showBubbleSize val="0"/>
        </c:dLbls>
        <c:smooth val="0"/>
        <c:axId val="180668288"/>
        <c:axId val="180678656"/>
      </c:lineChart>
      <c:catAx>
        <c:axId val="180668288"/>
        <c:scaling>
          <c:orientation val="minMax"/>
        </c:scaling>
        <c:delete val="0"/>
        <c:axPos val="b"/>
        <c:numFmt formatCode="General" sourceLinked="1"/>
        <c:majorTickMark val="none"/>
        <c:minorTickMark val="none"/>
        <c:tickLblPos val="low"/>
        <c:crossAx val="180678656"/>
        <c:crosses val="autoZero"/>
        <c:auto val="1"/>
        <c:lblAlgn val="ctr"/>
        <c:lblOffset val="100"/>
        <c:noMultiLvlLbl val="0"/>
      </c:catAx>
      <c:valAx>
        <c:axId val="180678656"/>
        <c:scaling>
          <c:orientation val="minMax"/>
        </c:scaling>
        <c:delete val="0"/>
        <c:axPos val="l"/>
        <c:majorGridlines/>
        <c:numFmt formatCode="0%" sourceLinked="0"/>
        <c:majorTickMark val="none"/>
        <c:minorTickMark val="none"/>
        <c:tickLblPos val="nextTo"/>
        <c:crossAx val="180668288"/>
        <c:crosses val="autoZero"/>
        <c:crossBetween val="midCat"/>
        <c:minorUnit val="1.0000000000000005E-2"/>
      </c:valAx>
    </c:plotArea>
    <c:plotVisOnly val="1"/>
    <c:dispBlanksAs val="gap"/>
    <c:showDLblsOverMax val="0"/>
  </c:chart>
  <c:spPr>
    <a:ln>
      <a:solidFill>
        <a:schemeClr val="tx1"/>
      </a:solidFill>
    </a:ln>
  </c:spPr>
  <c:printSettings>
    <c:headerFooter/>
    <c:pageMargins b="0.75000000000001443" l="0.70000000000000062" r="0.70000000000000062" t="0.75000000000001443"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9"/>
    </mc:Choice>
    <mc:Fallback>
      <c:style val="19"/>
    </mc:Fallback>
  </mc:AlternateContent>
  <c:chart>
    <c:title>
      <c:tx>
        <c:rich>
          <a:bodyPr/>
          <a:lstStyle/>
          <a:p>
            <a:pPr>
              <a:defRPr sz="1200"/>
            </a:pPr>
            <a:r>
              <a:rPr lang="en-US" sz="1200"/>
              <a:t>Debt Service as a percent</a:t>
            </a:r>
            <a:r>
              <a:rPr lang="en-US" sz="1200" baseline="0"/>
              <a:t>age of Operating Revenue</a:t>
            </a:r>
            <a:endParaRPr lang="en-US" sz="1200"/>
          </a:p>
        </c:rich>
      </c:tx>
      <c:overlay val="0"/>
    </c:title>
    <c:autoTitleDeleted val="0"/>
    <c:plotArea>
      <c:layout>
        <c:manualLayout>
          <c:layoutTarget val="inner"/>
          <c:xMode val="edge"/>
          <c:yMode val="edge"/>
          <c:x val="6.298084367764531E-2"/>
          <c:y val="0.25722173461502129"/>
          <c:w val="0.90157696990546288"/>
          <c:h val="0.53937787537692428"/>
        </c:manualLayout>
      </c:layout>
      <c:lineChart>
        <c:grouping val="standard"/>
        <c:varyColors val="0"/>
        <c:ser>
          <c:idx val="0"/>
          <c:order val="0"/>
          <c:tx>
            <c:strRef>
              <c:f>'Debt Load'!$B$30:$B$30</c:f>
              <c:strCache>
                <c:ptCount val="1"/>
                <c:pt idx="0">
                  <c:v>Debt Service Load</c:v>
                </c:pt>
              </c:strCache>
            </c:strRef>
          </c:tx>
          <c:spPr>
            <a:ln w="50800">
              <a:solidFill>
                <a:srgbClr val="92D050"/>
              </a:solidFill>
            </a:ln>
          </c:spPr>
          <c:marker>
            <c:spPr>
              <a:solidFill>
                <a:srgbClr val="92D050"/>
              </a:solidFill>
              <a:ln>
                <a:solidFill>
                  <a:prstClr val="black"/>
                </a:solidFill>
              </a:ln>
            </c:spPr>
          </c:marker>
          <c:cat>
            <c:numRef>
              <c:f>'Debt Load'!$C$26:$G$26</c:f>
              <c:numCache>
                <c:formatCode>General</c:formatCode>
                <c:ptCount val="5"/>
                <c:pt idx="0">
                  <c:v>2017</c:v>
                </c:pt>
                <c:pt idx="1">
                  <c:v>2018</c:v>
                </c:pt>
                <c:pt idx="2">
                  <c:v>2019</c:v>
                </c:pt>
                <c:pt idx="3">
                  <c:v>2020</c:v>
                </c:pt>
                <c:pt idx="4">
                  <c:v>2021</c:v>
                </c:pt>
              </c:numCache>
            </c:numRef>
          </c:cat>
          <c:val>
            <c:numRef>
              <c:f>'Debt Load'!$C$30:$G$30</c:f>
              <c:numCache>
                <c:formatCode>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1450-4D31-B1BD-951AF120F077}"/>
            </c:ext>
          </c:extLst>
        </c:ser>
        <c:dLbls>
          <c:showLegendKey val="0"/>
          <c:showVal val="0"/>
          <c:showCatName val="0"/>
          <c:showSerName val="0"/>
          <c:showPercent val="0"/>
          <c:showBubbleSize val="0"/>
        </c:dLbls>
        <c:marker val="1"/>
        <c:smooth val="0"/>
        <c:axId val="180907008"/>
        <c:axId val="180933760"/>
      </c:lineChart>
      <c:catAx>
        <c:axId val="180907008"/>
        <c:scaling>
          <c:orientation val="minMax"/>
        </c:scaling>
        <c:delete val="0"/>
        <c:axPos val="b"/>
        <c:numFmt formatCode="General" sourceLinked="1"/>
        <c:majorTickMark val="none"/>
        <c:minorTickMark val="none"/>
        <c:tickLblPos val="low"/>
        <c:crossAx val="180933760"/>
        <c:crosses val="autoZero"/>
        <c:auto val="1"/>
        <c:lblAlgn val="ctr"/>
        <c:lblOffset val="100"/>
        <c:noMultiLvlLbl val="0"/>
      </c:catAx>
      <c:valAx>
        <c:axId val="180933760"/>
        <c:scaling>
          <c:orientation val="minMax"/>
        </c:scaling>
        <c:delete val="0"/>
        <c:axPos val="l"/>
        <c:majorGridlines/>
        <c:numFmt formatCode="0%" sourceLinked="0"/>
        <c:majorTickMark val="none"/>
        <c:minorTickMark val="none"/>
        <c:tickLblPos val="nextTo"/>
        <c:crossAx val="180907008"/>
        <c:crosses val="autoZero"/>
        <c:crossBetween val="midCat"/>
      </c:valAx>
    </c:plotArea>
    <c:plotVisOnly val="1"/>
    <c:dispBlanksAs val="gap"/>
    <c:showDLblsOverMax val="0"/>
  </c:chart>
  <c:spPr>
    <a:ln>
      <a:solidFill>
        <a:schemeClr val="tx1"/>
      </a:solid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9"/>
    </mc:Choice>
    <mc:Fallback>
      <c:style val="19"/>
    </mc:Fallback>
  </mc:AlternateContent>
  <c:chart>
    <c:title>
      <c:tx>
        <c:rich>
          <a:bodyPr/>
          <a:lstStyle/>
          <a:p>
            <a:pPr>
              <a:defRPr sz="1400"/>
            </a:pPr>
            <a:r>
              <a:rPr lang="en-US" sz="1400"/>
              <a:t>Remaining</a:t>
            </a:r>
            <a:r>
              <a:rPr lang="en-US" sz="1400" baseline="0"/>
              <a:t> Life of Capital Assets (governmental activities)</a:t>
            </a:r>
            <a:endParaRPr lang="en-US" sz="1400"/>
          </a:p>
        </c:rich>
      </c:tx>
      <c:overlay val="0"/>
      <c:spPr>
        <a:solidFill>
          <a:schemeClr val="bg1"/>
        </a:solidFill>
      </c:spPr>
    </c:title>
    <c:autoTitleDeleted val="0"/>
    <c:plotArea>
      <c:layout/>
      <c:barChart>
        <c:barDir val="col"/>
        <c:grouping val="stacked"/>
        <c:varyColors val="0"/>
        <c:ser>
          <c:idx val="0"/>
          <c:order val="0"/>
          <c:tx>
            <c:strRef>
              <c:f>'Capital Asset Condition'!$B$29:$B$29</c:f>
              <c:strCache>
                <c:ptCount val="1"/>
                <c:pt idx="0">
                  <c:v>Remaining Life</c:v>
                </c:pt>
              </c:strCache>
            </c:strRef>
          </c:tx>
          <c:spPr>
            <a:solidFill>
              <a:schemeClr val="accent1"/>
            </a:solidFill>
            <a:scene3d>
              <a:camera prst="orthographicFront"/>
              <a:lightRig rig="threePt" dir="t"/>
            </a:scene3d>
            <a:sp3d>
              <a:bevelT/>
            </a:sp3d>
          </c:spPr>
          <c:invertIfNegative val="0"/>
          <c:cat>
            <c:numRef>
              <c:f>'Capital Asset Condition'!$C$26:$G$26</c:f>
              <c:numCache>
                <c:formatCode>General</c:formatCode>
                <c:ptCount val="5"/>
                <c:pt idx="0">
                  <c:v>2017</c:v>
                </c:pt>
                <c:pt idx="1">
                  <c:v>2018</c:v>
                </c:pt>
                <c:pt idx="2">
                  <c:v>2019</c:v>
                </c:pt>
                <c:pt idx="3">
                  <c:v>2020</c:v>
                </c:pt>
                <c:pt idx="4">
                  <c:v>2021</c:v>
                </c:pt>
              </c:numCache>
            </c:numRef>
          </c:cat>
          <c:val>
            <c:numRef>
              <c:f>'Capital Asset Condition'!$C$29:$G$29</c:f>
              <c:numCache>
                <c:formatCode>0%</c:formatCode>
                <c:ptCount val="5"/>
                <c:pt idx="0">
                  <c:v>0.54675558778315414</c:v>
                </c:pt>
                <c:pt idx="1">
                  <c:v>0.52693341184514408</c:v>
                </c:pt>
                <c:pt idx="2">
                  <c:v>0.51576600917614035</c:v>
                </c:pt>
                <c:pt idx="3">
                  <c:v>0.50321535918818638</c:v>
                </c:pt>
                <c:pt idx="4">
                  <c:v>0.49212427006342113</c:v>
                </c:pt>
              </c:numCache>
            </c:numRef>
          </c:val>
          <c:extLst>
            <c:ext xmlns:c16="http://schemas.microsoft.com/office/drawing/2014/chart" uri="{C3380CC4-5D6E-409C-BE32-E72D297353CC}">
              <c16:uniqueId val="{00000000-A2DF-4070-A9E5-D2226E20BF2A}"/>
            </c:ext>
          </c:extLst>
        </c:ser>
        <c:ser>
          <c:idx val="1"/>
          <c:order val="1"/>
          <c:tx>
            <c:strRef>
              <c:f>'Capital Asset Condition'!$B$32</c:f>
              <c:strCache>
                <c:ptCount val="1"/>
                <c:pt idx="0">
                  <c:v>Life Used</c:v>
                </c:pt>
              </c:strCache>
            </c:strRef>
          </c:tx>
          <c:spPr>
            <a:solidFill>
              <a:srgbClr val="FF0000">
                <a:alpha val="10000"/>
              </a:srgbClr>
            </a:solidFill>
          </c:spPr>
          <c:invertIfNegative val="0"/>
          <c:val>
            <c:numRef>
              <c:f>'Capital Asset Condition'!$C$32:$G$32</c:f>
              <c:numCache>
                <c:formatCode>0.0%</c:formatCode>
                <c:ptCount val="5"/>
                <c:pt idx="0">
                  <c:v>0.45324441221684586</c:v>
                </c:pt>
                <c:pt idx="1">
                  <c:v>0.47306658815485592</c:v>
                </c:pt>
                <c:pt idx="2">
                  <c:v>0.48423399082385965</c:v>
                </c:pt>
                <c:pt idx="3">
                  <c:v>0.49678464081181362</c:v>
                </c:pt>
                <c:pt idx="4">
                  <c:v>0.50787572993657881</c:v>
                </c:pt>
              </c:numCache>
            </c:numRef>
          </c:val>
          <c:extLst>
            <c:ext xmlns:c16="http://schemas.microsoft.com/office/drawing/2014/chart" uri="{C3380CC4-5D6E-409C-BE32-E72D297353CC}">
              <c16:uniqueId val="{00000001-A2DF-4070-A9E5-D2226E20BF2A}"/>
            </c:ext>
          </c:extLst>
        </c:ser>
        <c:dLbls>
          <c:showLegendKey val="0"/>
          <c:showVal val="0"/>
          <c:showCatName val="0"/>
          <c:showSerName val="0"/>
          <c:showPercent val="0"/>
          <c:showBubbleSize val="0"/>
        </c:dLbls>
        <c:gapWidth val="150"/>
        <c:overlap val="100"/>
        <c:axId val="179105152"/>
        <c:axId val="179115136"/>
      </c:barChart>
      <c:catAx>
        <c:axId val="179105152"/>
        <c:scaling>
          <c:orientation val="minMax"/>
        </c:scaling>
        <c:delete val="0"/>
        <c:axPos val="b"/>
        <c:numFmt formatCode="General" sourceLinked="1"/>
        <c:majorTickMark val="none"/>
        <c:minorTickMark val="none"/>
        <c:tickLblPos val="low"/>
        <c:crossAx val="179115136"/>
        <c:crosses val="autoZero"/>
        <c:auto val="1"/>
        <c:lblAlgn val="ctr"/>
        <c:lblOffset val="100"/>
        <c:noMultiLvlLbl val="0"/>
      </c:catAx>
      <c:valAx>
        <c:axId val="179115136"/>
        <c:scaling>
          <c:orientation val="minMax"/>
          <c:max val="1"/>
          <c:min val="0"/>
        </c:scaling>
        <c:delete val="0"/>
        <c:axPos val="l"/>
        <c:majorGridlines/>
        <c:numFmt formatCode="0%" sourceLinked="0"/>
        <c:majorTickMark val="none"/>
        <c:minorTickMark val="none"/>
        <c:tickLblPos val="nextTo"/>
        <c:crossAx val="179105152"/>
        <c:crosses val="autoZero"/>
        <c:crossBetween val="between"/>
        <c:majorUnit val="0.25"/>
        <c:minorUnit val="1.0000000000000005E-2"/>
      </c:valAx>
      <c:spPr>
        <a:noFill/>
      </c:spPr>
    </c:plotArea>
    <c:plotVisOnly val="1"/>
    <c:dispBlanksAs val="gap"/>
    <c:showDLblsOverMax val="0"/>
  </c:chart>
  <c:spPr>
    <a:noFill/>
    <a:ln>
      <a:solidFill>
        <a:schemeClr val="tx1"/>
      </a:solid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171450</xdr:colOff>
      <xdr:row>8</xdr:row>
      <xdr:rowOff>47625</xdr:rowOff>
    </xdr:from>
    <xdr:to>
      <xdr:col>7</xdr:col>
      <xdr:colOff>9524</xdr:colOff>
      <xdr:row>24</xdr:row>
      <xdr:rowOff>9525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162266</xdr:colOff>
      <xdr:row>2</xdr:row>
      <xdr:rowOff>5440</xdr:rowOff>
    </xdr:from>
    <xdr:to>
      <xdr:col>6</xdr:col>
      <xdr:colOff>964408</xdr:colOff>
      <xdr:row>8</xdr:row>
      <xdr:rowOff>0</xdr:rowOff>
    </xdr:to>
    <xdr:sp macro="" textlink="">
      <xdr:nvSpPr>
        <xdr:cNvPr id="4" name="TextBox 3"/>
        <xdr:cNvSpPr txBox="1"/>
      </xdr:nvSpPr>
      <xdr:spPr>
        <a:xfrm>
          <a:off x="162266" y="643615"/>
          <a:ext cx="7126742" cy="11375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just"/>
          <a:r>
            <a:rPr lang="en-US" sz="1100">
              <a:solidFill>
                <a:sysClr val="windowText" lastClr="000000"/>
              </a:solidFill>
            </a:rPr>
            <a:t>This measure</a:t>
          </a:r>
          <a:r>
            <a:rPr lang="en-US" sz="1100" baseline="0">
              <a:solidFill>
                <a:sysClr val="windowText" lastClr="000000"/>
              </a:solidFill>
            </a:rPr>
            <a:t> is the n</a:t>
          </a:r>
          <a:r>
            <a:rPr lang="en-US" sz="1100">
              <a:solidFill>
                <a:sysClr val="windowText" lastClr="000000"/>
              </a:solidFill>
            </a:rPr>
            <a:t>umber of days that the government could operate</a:t>
          </a:r>
          <a:r>
            <a:rPr lang="en-US" sz="1100" baseline="0">
              <a:solidFill>
                <a:sysClr val="windowText" lastClr="000000"/>
              </a:solidFill>
            </a:rPr>
            <a:t> on its cash.  That is, i</a:t>
          </a:r>
          <a:r>
            <a:rPr lang="en-US" sz="1100">
              <a:solidFill>
                <a:sysClr val="windowText" lastClr="000000"/>
              </a:solidFill>
            </a:rPr>
            <a:t>t </a:t>
          </a:r>
          <a:r>
            <a:rPr lang="en-US" sz="1100">
              <a:solidFill>
                <a:sysClr val="windowText" lastClr="000000"/>
              </a:solidFill>
              <a:latin typeface="+mn-lt"/>
              <a:ea typeface="+mn-ea"/>
              <a:cs typeface="+mn-cs"/>
            </a:rPr>
            <a:t>compares unrestricted cash to the average daily operating expenses.  This is a critical ratio for governments so</a:t>
          </a:r>
          <a:r>
            <a:rPr lang="en-US" sz="1100" baseline="0">
              <a:solidFill>
                <a:sysClr val="windowText" lastClr="000000"/>
              </a:solidFill>
              <a:latin typeface="+mn-lt"/>
              <a:ea typeface="+mn-ea"/>
              <a:cs typeface="+mn-cs"/>
            </a:rPr>
            <a:t> that governments have the resources to properly respond to emergencies; this includes unexpected losses of revenue sources and increases in emergency spending.</a:t>
          </a:r>
          <a:endParaRPr lang="en-US" sz="1100">
            <a:solidFill>
              <a:sysClr val="windowText" lastClr="000000"/>
            </a:solidFill>
          </a:endParaRPr>
        </a:p>
      </xdr:txBody>
    </xdr:sp>
    <xdr:clientData/>
  </xdr:twoCellAnchor>
  <xdr:twoCellAnchor>
    <xdr:from>
      <xdr:col>0</xdr:col>
      <xdr:colOff>169636</xdr:colOff>
      <xdr:row>9</xdr:row>
      <xdr:rowOff>27667</xdr:rowOff>
    </xdr:from>
    <xdr:to>
      <xdr:col>1</xdr:col>
      <xdr:colOff>688522</xdr:colOff>
      <xdr:row>10</xdr:row>
      <xdr:rowOff>112575</xdr:rowOff>
    </xdr:to>
    <xdr:sp macro="" textlink="">
      <xdr:nvSpPr>
        <xdr:cNvPr id="7" name="TextBox 6"/>
        <xdr:cNvSpPr txBox="1"/>
      </xdr:nvSpPr>
      <xdr:spPr>
        <a:xfrm>
          <a:off x="169636" y="1999342"/>
          <a:ext cx="699861" cy="275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Days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44875</xdr:colOff>
      <xdr:row>2</xdr:row>
      <xdr:rowOff>0</xdr:rowOff>
    </xdr:from>
    <xdr:to>
      <xdr:col>7</xdr:col>
      <xdr:colOff>54429</xdr:colOff>
      <xdr:row>13</xdr:row>
      <xdr:rowOff>146050</xdr:rowOff>
    </xdr:to>
    <xdr:sp macro="" textlink="">
      <xdr:nvSpPr>
        <xdr:cNvPr id="3" name="TextBox 2"/>
        <xdr:cNvSpPr txBox="1"/>
      </xdr:nvSpPr>
      <xdr:spPr>
        <a:xfrm>
          <a:off x="223469" y="642938"/>
          <a:ext cx="6450835" cy="2241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just"/>
          <a:r>
            <a:rPr lang="en-US" sz="1200">
              <a:solidFill>
                <a:sysClr val="windowText" lastClr="000000"/>
              </a:solidFill>
              <a:latin typeface="+mn-lt"/>
              <a:ea typeface="+mn-ea"/>
              <a:cs typeface="+mn-cs"/>
            </a:rPr>
            <a:t>This measure shows how</a:t>
          </a:r>
          <a:r>
            <a:rPr lang="en-US" sz="1200" baseline="0">
              <a:solidFill>
                <a:sysClr val="windowText" lastClr="000000"/>
              </a:solidFill>
              <a:latin typeface="+mn-lt"/>
              <a:ea typeface="+mn-ea"/>
              <a:cs typeface="+mn-cs"/>
            </a:rPr>
            <a:t> many times current assets can cover current iabilities.</a:t>
          </a:r>
          <a:endParaRPr lang="en-US" sz="1200">
            <a:solidFill>
              <a:sysClr val="windowText" lastClr="000000"/>
            </a:solidFill>
            <a:latin typeface="+mn-lt"/>
            <a:ea typeface="+mn-ea"/>
            <a:cs typeface="+mn-cs"/>
          </a:endParaRPr>
        </a:p>
        <a:p>
          <a:pPr algn="just"/>
          <a:endParaRPr lang="en-US" sz="1200">
            <a:solidFill>
              <a:sysClr val="windowText" lastClr="000000"/>
            </a:solidFill>
            <a:latin typeface="+mn-lt"/>
            <a:ea typeface="+mn-ea"/>
            <a:cs typeface="+mn-cs"/>
          </a:endParaRPr>
        </a:p>
        <a:p>
          <a:pPr algn="just"/>
          <a:r>
            <a:rPr lang="en-US" sz="1200">
              <a:solidFill>
                <a:sysClr val="windowText" lastClr="000000"/>
              </a:solidFill>
              <a:latin typeface="+mn-lt"/>
              <a:ea typeface="+mn-ea"/>
              <a:cs typeface="+mn-cs"/>
            </a:rPr>
            <a:t>If this amount is above 1.0,</a:t>
          </a:r>
          <a:r>
            <a:rPr lang="en-US" sz="1200" baseline="0">
              <a:solidFill>
                <a:sysClr val="windowText" lastClr="000000"/>
              </a:solidFill>
              <a:latin typeface="+mn-lt"/>
              <a:ea typeface="+mn-ea"/>
              <a:cs typeface="+mn-cs"/>
            </a:rPr>
            <a:t> </a:t>
          </a:r>
          <a:r>
            <a:rPr lang="en-US" sz="1200">
              <a:solidFill>
                <a:sysClr val="windowText" lastClr="000000"/>
              </a:solidFill>
              <a:latin typeface="+mn-lt"/>
              <a:ea typeface="+mn-ea"/>
              <a:cs typeface="+mn-cs"/>
            </a:rPr>
            <a:t>it implies the government will be able to pay </a:t>
          </a:r>
          <a:r>
            <a:rPr lang="en-US" sz="1200" baseline="0">
              <a:solidFill>
                <a:sysClr val="windowText" lastClr="000000"/>
              </a:solidFill>
              <a:latin typeface="+mn-lt"/>
              <a:ea typeface="+mn-ea"/>
              <a:cs typeface="+mn-cs"/>
            </a:rPr>
            <a:t>expenses as they come due.  </a:t>
          </a:r>
          <a:r>
            <a:rPr lang="en-US" sz="1200">
              <a:solidFill>
                <a:sysClr val="windowText" lastClr="000000"/>
              </a:solidFill>
              <a:latin typeface="+mn-lt"/>
              <a:ea typeface="+mn-ea"/>
              <a:cs typeface="+mn-cs"/>
            </a:rPr>
            <a:t>If this amount is less than</a:t>
          </a:r>
          <a:r>
            <a:rPr lang="en-US" sz="1200" baseline="0">
              <a:solidFill>
                <a:sysClr val="windowText" lastClr="000000"/>
              </a:solidFill>
              <a:latin typeface="+mn-lt"/>
              <a:ea typeface="+mn-ea"/>
              <a:cs typeface="+mn-cs"/>
            </a:rPr>
            <a:t> 1.0, it implies the government has more immediate obligations than assets available to make payments and will need to either borrow or receive excess revenue in the short term.</a:t>
          </a:r>
          <a:r>
            <a:rPr lang="en-US" sz="1200" i="1">
              <a:solidFill>
                <a:sysClr val="windowText" lastClr="000000"/>
              </a:solidFill>
              <a:latin typeface="+mn-lt"/>
              <a:ea typeface="+mn-ea"/>
              <a:cs typeface="+mn-cs"/>
            </a:rPr>
            <a:t> </a:t>
          </a:r>
        </a:p>
        <a:p>
          <a:pPr algn="just"/>
          <a:endParaRPr lang="en-US" sz="1200">
            <a:solidFill>
              <a:sysClr val="windowText" lastClr="000000"/>
            </a:solidFill>
            <a:latin typeface="+mn-lt"/>
            <a:ea typeface="+mn-ea"/>
            <a:cs typeface="+mn-cs"/>
          </a:endParaRPr>
        </a:p>
        <a:p>
          <a:pPr algn="just"/>
          <a:r>
            <a:rPr lang="en-US" sz="1200">
              <a:solidFill>
                <a:sysClr val="windowText" lastClr="000000"/>
              </a:solidFill>
              <a:latin typeface="+mn-lt"/>
              <a:ea typeface="+mn-ea"/>
              <a:cs typeface="+mn-cs"/>
            </a:rPr>
            <a:t>An important factor to consider along with the</a:t>
          </a:r>
          <a:r>
            <a:rPr lang="en-US" sz="1200" baseline="0">
              <a:solidFill>
                <a:sysClr val="windowText" lastClr="000000"/>
              </a:solidFill>
              <a:latin typeface="+mn-lt"/>
              <a:ea typeface="+mn-ea"/>
              <a:cs typeface="+mn-cs"/>
            </a:rPr>
            <a:t> current ratio, is any restrictions on current assets.  While governments are normally able to borrow from restricted assets to meet immediate obligations, this may not be possible or, if the condition continues, may not be a long-term solution to continuing cash shortages.</a:t>
          </a:r>
          <a:endParaRPr lang="en-US" sz="1200">
            <a:solidFill>
              <a:sysClr val="windowText" lastClr="000000"/>
            </a:solidFill>
            <a:latin typeface="+mn-lt"/>
            <a:ea typeface="+mn-ea"/>
            <a:cs typeface="+mn-cs"/>
          </a:endParaRPr>
        </a:p>
      </xdr:txBody>
    </xdr:sp>
    <xdr:clientData/>
  </xdr:twoCellAnchor>
  <xdr:twoCellAnchor>
    <xdr:from>
      <xdr:col>1</xdr:col>
      <xdr:colOff>10886</xdr:colOff>
      <xdr:row>13</xdr:row>
      <xdr:rowOff>107156</xdr:rowOff>
    </xdr:from>
    <xdr:to>
      <xdr:col>7</xdr:col>
      <xdr:colOff>0</xdr:colOff>
      <xdr:row>24</xdr:row>
      <xdr:rowOff>32658</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152033</xdr:colOff>
      <xdr:row>2</xdr:row>
      <xdr:rowOff>38101</xdr:rowOff>
    </xdr:from>
    <xdr:to>
      <xdr:col>7</xdr:col>
      <xdr:colOff>23812</xdr:colOff>
      <xdr:row>14</xdr:row>
      <xdr:rowOff>59531</xdr:rowOff>
    </xdr:to>
    <xdr:sp macro="" textlink="">
      <xdr:nvSpPr>
        <xdr:cNvPr id="4" name="TextBox 3"/>
        <xdr:cNvSpPr txBox="1"/>
      </xdr:nvSpPr>
      <xdr:spPr>
        <a:xfrm>
          <a:off x="152033" y="681039"/>
          <a:ext cx="6622623" cy="23074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just"/>
          <a:r>
            <a:rPr lang="en-US" sz="1200">
              <a:solidFill>
                <a:schemeClr val="dk1"/>
              </a:solidFill>
              <a:latin typeface="+mn-lt"/>
              <a:ea typeface="+mn-ea"/>
              <a:cs typeface="+mn-cs"/>
            </a:rPr>
            <a:t>This measure shows the difference </a:t>
          </a:r>
          <a:r>
            <a:rPr lang="en-US" sz="1200">
              <a:solidFill>
                <a:sysClr val="windowText" lastClr="000000"/>
              </a:solidFill>
              <a:latin typeface="+mn-lt"/>
              <a:ea typeface="+mn-ea"/>
              <a:cs typeface="+mn-cs"/>
            </a:rPr>
            <a:t>between operating revenues and expenses.</a:t>
          </a:r>
        </a:p>
        <a:p>
          <a:pPr algn="just"/>
          <a:endParaRPr lang="en-US" sz="1200">
            <a:solidFill>
              <a:sysClr val="windowText" lastClr="000000"/>
            </a:solidFill>
            <a:latin typeface="+mn-lt"/>
            <a:ea typeface="+mn-ea"/>
            <a:cs typeface="+mn-cs"/>
          </a:endParaRPr>
        </a:p>
        <a:p>
          <a:pPr algn="just"/>
          <a:r>
            <a:rPr lang="en-US" sz="1200">
              <a:solidFill>
                <a:sysClr val="windowText" lastClr="000000"/>
              </a:solidFill>
              <a:latin typeface="+mn-lt"/>
              <a:ea typeface="+mn-ea"/>
              <a:cs typeface="+mn-cs"/>
            </a:rPr>
            <a:t>If this amount is positive, it i</a:t>
          </a:r>
          <a:r>
            <a:rPr lang="en-US" sz="1200">
              <a:solidFill>
                <a:schemeClr val="dk1"/>
              </a:solidFill>
              <a:latin typeface="+mn-lt"/>
              <a:ea typeface="+mn-ea"/>
              <a:cs typeface="+mn-cs"/>
            </a:rPr>
            <a:t>mplies that funding received in the current year was sufficient to cover spending on operations and contribute toward capital outlays, </a:t>
          </a:r>
          <a:r>
            <a:rPr lang="en-US" sz="1200" baseline="0">
              <a:solidFill>
                <a:schemeClr val="dk1"/>
              </a:solidFill>
              <a:latin typeface="+mn-lt"/>
              <a:ea typeface="+mn-ea"/>
              <a:cs typeface="+mn-cs"/>
            </a:rPr>
            <a:t>other uses or </a:t>
          </a:r>
          <a:r>
            <a:rPr lang="en-US" sz="1200" baseline="0">
              <a:solidFill>
                <a:schemeClr val="dk1"/>
              </a:solidFill>
              <a:effectLst/>
              <a:latin typeface="+mn-lt"/>
              <a:ea typeface="+mn-ea"/>
              <a:cs typeface="+mn-cs"/>
            </a:rPr>
            <a:t>increases in net position</a:t>
          </a:r>
          <a:r>
            <a:rPr lang="en-US" sz="1200">
              <a:solidFill>
                <a:schemeClr val="dk1"/>
              </a:solidFill>
              <a:latin typeface="+mn-lt"/>
              <a:ea typeface="+mn-ea"/>
              <a:cs typeface="+mn-cs"/>
            </a:rPr>
            <a:t>.  If this amount is negative, it implies the government may not be living within its means; in the future, the government will need to increase revenues or decrease expenses in order to continue to sustain operations.</a:t>
          </a:r>
          <a:r>
            <a:rPr lang="en-US" sz="1200" i="1">
              <a:solidFill>
                <a:schemeClr val="dk1"/>
              </a:solidFill>
              <a:latin typeface="+mn-lt"/>
              <a:ea typeface="+mn-ea"/>
              <a:cs typeface="+mn-cs"/>
            </a:rPr>
            <a:t> </a:t>
          </a:r>
        </a:p>
        <a:p>
          <a:pPr algn="just"/>
          <a:endParaRPr lang="en-US" sz="1200">
            <a:solidFill>
              <a:schemeClr val="dk1"/>
            </a:solidFill>
            <a:latin typeface="+mn-lt"/>
            <a:ea typeface="+mn-ea"/>
            <a:cs typeface="+mn-cs"/>
          </a:endParaRPr>
        </a:p>
        <a:p>
          <a:pPr algn="just"/>
          <a:r>
            <a:rPr lang="en-US" sz="1200">
              <a:solidFill>
                <a:schemeClr val="dk1"/>
              </a:solidFill>
              <a:latin typeface="+mn-lt"/>
              <a:ea typeface="+mn-ea"/>
              <a:cs typeface="+mn-cs"/>
            </a:rPr>
            <a:t>This measure should be evaluated along with the Change in Net</a:t>
          </a:r>
          <a:r>
            <a:rPr lang="en-US" sz="1200" baseline="0">
              <a:solidFill>
                <a:schemeClr val="dk1"/>
              </a:solidFill>
              <a:latin typeface="+mn-lt"/>
              <a:ea typeface="+mn-ea"/>
              <a:cs typeface="+mn-cs"/>
            </a:rPr>
            <a:t> Position</a:t>
          </a:r>
          <a:r>
            <a:rPr lang="en-US" sz="1200">
              <a:solidFill>
                <a:schemeClr val="dk1"/>
              </a:solidFill>
              <a:latin typeface="+mn-lt"/>
              <a:ea typeface="+mn-ea"/>
              <a:cs typeface="+mn-cs"/>
            </a:rPr>
            <a:t> measure, which includes the effects of</a:t>
          </a:r>
          <a:r>
            <a:rPr lang="en-US" sz="1200" baseline="0">
              <a:solidFill>
                <a:schemeClr val="dk1"/>
              </a:solidFill>
              <a:latin typeface="+mn-lt"/>
              <a:ea typeface="+mn-ea"/>
              <a:cs typeface="+mn-cs"/>
            </a:rPr>
            <a:t> </a:t>
          </a:r>
          <a:r>
            <a:rPr lang="en-US" sz="1200" baseline="0">
              <a:solidFill>
                <a:sysClr val="windowText" lastClr="000000"/>
              </a:solidFill>
              <a:latin typeface="+mn-lt"/>
              <a:ea typeface="+mn-ea"/>
              <a:cs typeface="+mn-cs"/>
            </a:rPr>
            <a:t>non-operating revenues and expenses and other changes in net position</a:t>
          </a:r>
          <a:r>
            <a:rPr lang="en-US" sz="1200">
              <a:solidFill>
                <a:sysClr val="windowText" lastClr="000000"/>
              </a:solidFill>
              <a:latin typeface="+mn-lt"/>
              <a:ea typeface="+mn-ea"/>
              <a:cs typeface="+mn-cs"/>
            </a:rPr>
            <a:t>.</a:t>
          </a:r>
        </a:p>
      </xdr:txBody>
    </xdr:sp>
    <xdr:clientData/>
  </xdr:twoCellAnchor>
  <xdr:twoCellAnchor>
    <xdr:from>
      <xdr:col>1</xdr:col>
      <xdr:colOff>17236</xdr:colOff>
      <xdr:row>13</xdr:row>
      <xdr:rowOff>142876</xdr:rowOff>
    </xdr:from>
    <xdr:to>
      <xdr:col>7</xdr:col>
      <xdr:colOff>6350</xdr:colOff>
      <xdr:row>24</xdr:row>
      <xdr:rowOff>71438</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171450</xdr:colOff>
      <xdr:row>15</xdr:row>
      <xdr:rowOff>57150</xdr:rowOff>
    </xdr:from>
    <xdr:to>
      <xdr:col>6</xdr:col>
      <xdr:colOff>1009650</xdr:colOff>
      <xdr:row>24</xdr:row>
      <xdr:rowOff>58512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44873</xdr:colOff>
      <xdr:row>2</xdr:row>
      <xdr:rowOff>0</xdr:rowOff>
    </xdr:from>
    <xdr:to>
      <xdr:col>7</xdr:col>
      <xdr:colOff>0</xdr:colOff>
      <xdr:row>15</xdr:row>
      <xdr:rowOff>57150</xdr:rowOff>
    </xdr:to>
    <xdr:sp macro="" textlink="">
      <xdr:nvSpPr>
        <xdr:cNvPr id="3" name="TextBox 2"/>
        <xdr:cNvSpPr txBox="1"/>
      </xdr:nvSpPr>
      <xdr:spPr>
        <a:xfrm>
          <a:off x="235373" y="844545"/>
          <a:ext cx="5949527" cy="2540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algn="just" defTabSz="914400" eaLnBrk="1" fontAlgn="auto" latinLnBrk="0" hangingPunct="1">
            <a:lnSpc>
              <a:spcPct val="100000"/>
            </a:lnSpc>
            <a:spcBef>
              <a:spcPts val="0"/>
            </a:spcBef>
            <a:spcAft>
              <a:spcPts val="0"/>
            </a:spcAft>
            <a:buClrTx/>
            <a:buSzTx/>
            <a:buFontTx/>
            <a:buNone/>
            <a:tabLst/>
            <a:defRPr/>
          </a:pPr>
          <a:r>
            <a:rPr lang="en-US" sz="1200">
              <a:solidFill>
                <a:sysClr val="windowText" lastClr="000000"/>
              </a:solidFill>
            </a:rPr>
            <a:t>This measure shows the percent of operating revenues</a:t>
          </a:r>
          <a:r>
            <a:rPr lang="en-US" sz="1200" baseline="0">
              <a:solidFill>
                <a:sysClr val="windowText" lastClr="000000"/>
              </a:solidFill>
            </a:rPr>
            <a:t> that are being used for debt service payments (principal and interest payments). </a:t>
          </a:r>
        </a:p>
        <a:p>
          <a:pPr marL="0" marR="0" indent="0" algn="just" defTabSz="914400" eaLnBrk="1" fontAlgn="auto" latinLnBrk="0" hangingPunct="1">
            <a:lnSpc>
              <a:spcPct val="100000"/>
            </a:lnSpc>
            <a:spcBef>
              <a:spcPts val="0"/>
            </a:spcBef>
            <a:spcAft>
              <a:spcPts val="0"/>
            </a:spcAft>
            <a:buClrTx/>
            <a:buSzTx/>
            <a:buFontTx/>
            <a:buNone/>
            <a:tabLst/>
            <a:defRPr/>
          </a:pPr>
          <a:endParaRPr lang="en-US" sz="1200" baseline="0">
            <a:solidFill>
              <a:sysClr val="windowText" lastClr="000000"/>
            </a:solidFill>
            <a:latin typeface="+mn-lt"/>
            <a:ea typeface="+mn-ea"/>
            <a:cs typeface="+mn-cs"/>
          </a:endParaRPr>
        </a:p>
        <a:p>
          <a:pPr marL="0" marR="0" indent="0" algn="just" defTabSz="914400" eaLnBrk="1" fontAlgn="auto" latinLnBrk="0" hangingPunct="1">
            <a:lnSpc>
              <a:spcPct val="100000"/>
            </a:lnSpc>
            <a:spcBef>
              <a:spcPts val="0"/>
            </a:spcBef>
            <a:spcAft>
              <a:spcPts val="0"/>
            </a:spcAft>
            <a:buClrTx/>
            <a:buSzTx/>
            <a:buFontTx/>
            <a:buNone/>
            <a:tabLst/>
            <a:defRPr/>
          </a:pPr>
          <a:r>
            <a:rPr lang="en-US" sz="1200" baseline="0">
              <a:solidFill>
                <a:sysClr val="windowText" lastClr="000000"/>
              </a:solidFill>
              <a:latin typeface="+mn-lt"/>
              <a:ea typeface="+mn-ea"/>
              <a:cs typeface="+mn-cs"/>
            </a:rPr>
            <a:t>Debt service represents "money already spent."  Therefore, the higher this ratio, the less flexibility a government has for future spending needs or opportunities.</a:t>
          </a:r>
        </a:p>
        <a:p>
          <a:pPr marL="0" marR="0" indent="0" algn="just" defTabSz="914400" eaLnBrk="1" fontAlgn="auto" latinLnBrk="0" hangingPunct="1">
            <a:lnSpc>
              <a:spcPct val="100000"/>
            </a:lnSpc>
            <a:spcBef>
              <a:spcPts val="0"/>
            </a:spcBef>
            <a:spcAft>
              <a:spcPts val="0"/>
            </a:spcAft>
            <a:buClrTx/>
            <a:buSzTx/>
            <a:buFontTx/>
            <a:buNone/>
            <a:tabLst/>
            <a:defRPr/>
          </a:pPr>
          <a:endParaRPr lang="en-US" sz="1200" baseline="0">
            <a:solidFill>
              <a:sysClr val="windowText" lastClr="000000"/>
            </a:solidFill>
            <a:latin typeface="+mn-lt"/>
            <a:ea typeface="+mn-ea"/>
            <a:cs typeface="+mn-cs"/>
          </a:endParaRPr>
        </a:p>
        <a:p>
          <a:pPr marL="0" marR="0" indent="0" algn="just" defTabSz="914400" eaLnBrk="1" fontAlgn="auto" latinLnBrk="0" hangingPunct="1">
            <a:lnSpc>
              <a:spcPct val="100000"/>
            </a:lnSpc>
            <a:spcBef>
              <a:spcPts val="0"/>
            </a:spcBef>
            <a:spcAft>
              <a:spcPts val="0"/>
            </a:spcAft>
            <a:buClrTx/>
            <a:buSzTx/>
            <a:buFontTx/>
            <a:buNone/>
            <a:tabLst/>
            <a:defRPr/>
          </a:pPr>
          <a:r>
            <a:rPr lang="en-US" sz="1200" baseline="0">
              <a:solidFill>
                <a:sysClr val="windowText" lastClr="000000"/>
              </a:solidFill>
              <a:latin typeface="+mn-lt"/>
              <a:ea typeface="+mn-ea"/>
              <a:cs typeface="+mn-cs"/>
            </a:rPr>
            <a:t>One important factor to consider along with the debt load is the  length of debt maturities.  For example, a high debt load may not be a serious limitation if debt will soon be paid off.  However, a high load that will not mature for 15 or 20 years may significantly limit the government's future flexibility.   </a:t>
          </a:r>
          <a:r>
            <a:rPr lang="en-US" sz="1200" i="0" baseline="0">
              <a:solidFill>
                <a:sysClr val="windowText" lastClr="000000"/>
              </a:solidFill>
              <a:latin typeface="+mn-lt"/>
              <a:ea typeface="+mn-ea"/>
              <a:cs typeface="+mn-cs"/>
            </a:rPr>
            <a:t>A second important factor to consider is the nature of the debt.  That is, whether debt is for operating purposes or capital purposes.  A third important factor to consider is whether outstanding debt has any significant balloon payments or back-loaded principal payments.  If so, debt service may be much higher in future years.</a:t>
          </a:r>
          <a:endParaRPr lang="en-US" sz="1200" i="0" baseline="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13</xdr:row>
      <xdr:rowOff>97972</xdr:rowOff>
    </xdr:from>
    <xdr:to>
      <xdr:col>6</xdr:col>
      <xdr:colOff>859972</xdr:colOff>
      <xdr:row>24</xdr:row>
      <xdr:rowOff>87087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541020</xdr:colOff>
      <xdr:row>20</xdr:row>
      <xdr:rowOff>130356</xdr:rowOff>
    </xdr:from>
    <xdr:to>
      <xdr:col>6</xdr:col>
      <xdr:colOff>704306</xdr:colOff>
      <xdr:row>20</xdr:row>
      <xdr:rowOff>130356</xdr:rowOff>
    </xdr:to>
    <xdr:cxnSp macro="">
      <xdr:nvCxnSpPr>
        <xdr:cNvPr id="5" name="Straight Connector 4"/>
        <xdr:cNvCxnSpPr/>
      </xdr:nvCxnSpPr>
      <xdr:spPr>
        <a:xfrm>
          <a:off x="731520" y="4222296"/>
          <a:ext cx="5611586" cy="0"/>
        </a:xfrm>
        <a:prstGeom prst="line">
          <a:avLst/>
        </a:prstGeom>
        <a:ln w="38100">
          <a:solidFill>
            <a:srgbClr val="00FF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44873</xdr:colOff>
      <xdr:row>2</xdr:row>
      <xdr:rowOff>0</xdr:rowOff>
    </xdr:from>
    <xdr:to>
      <xdr:col>7</xdr:col>
      <xdr:colOff>0</xdr:colOff>
      <xdr:row>13</xdr:row>
      <xdr:rowOff>50800</xdr:rowOff>
    </xdr:to>
    <xdr:sp macro="" textlink="">
      <xdr:nvSpPr>
        <xdr:cNvPr id="3" name="TextBox 2"/>
        <xdr:cNvSpPr txBox="1"/>
      </xdr:nvSpPr>
      <xdr:spPr>
        <a:xfrm>
          <a:off x="235373" y="812800"/>
          <a:ext cx="6292427" cy="2184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algn="just" defTabSz="914400" eaLnBrk="1" fontAlgn="auto" latinLnBrk="0" hangingPunct="1">
            <a:lnSpc>
              <a:spcPct val="100000"/>
            </a:lnSpc>
            <a:spcBef>
              <a:spcPts val="0"/>
            </a:spcBef>
            <a:spcAft>
              <a:spcPts val="0"/>
            </a:spcAft>
            <a:buClrTx/>
            <a:buSzTx/>
            <a:buFontTx/>
            <a:buNone/>
            <a:tabLst/>
            <a:defRPr/>
          </a:pPr>
          <a:r>
            <a:rPr lang="en-US" sz="1200">
              <a:solidFill>
                <a:sysClr val="windowText" lastClr="000000"/>
              </a:solidFill>
            </a:rPr>
            <a:t>This measure shows the percent that the government's capital</a:t>
          </a:r>
          <a:r>
            <a:rPr lang="en-US" sz="1200" baseline="0">
              <a:solidFill>
                <a:sysClr val="windowText" lastClr="000000"/>
              </a:solidFill>
            </a:rPr>
            <a:t> assets have been depreciated. </a:t>
          </a:r>
        </a:p>
        <a:p>
          <a:pPr marL="0" marR="0" indent="0" algn="just" defTabSz="914400" eaLnBrk="1" fontAlgn="auto" latinLnBrk="0" hangingPunct="1">
            <a:lnSpc>
              <a:spcPct val="100000"/>
            </a:lnSpc>
            <a:spcBef>
              <a:spcPts val="0"/>
            </a:spcBef>
            <a:spcAft>
              <a:spcPts val="0"/>
            </a:spcAft>
            <a:buClrTx/>
            <a:buSzTx/>
            <a:buFontTx/>
            <a:buNone/>
            <a:tabLst/>
            <a:defRPr/>
          </a:pPr>
          <a:endParaRPr lang="en-US" sz="1200" baseline="0">
            <a:solidFill>
              <a:sysClr val="windowText" lastClr="000000"/>
            </a:solidFill>
          </a:endParaRPr>
        </a:p>
        <a:p>
          <a:pPr marL="0" marR="0" indent="0" algn="just" defTabSz="914400" eaLnBrk="1" fontAlgn="auto" latinLnBrk="0" hangingPunct="1">
            <a:lnSpc>
              <a:spcPct val="100000"/>
            </a:lnSpc>
            <a:spcBef>
              <a:spcPts val="0"/>
            </a:spcBef>
            <a:spcAft>
              <a:spcPts val="0"/>
            </a:spcAft>
            <a:buClrTx/>
            <a:buSzTx/>
            <a:buFontTx/>
            <a:buNone/>
            <a:tabLst/>
            <a:defRPr/>
          </a:pPr>
          <a:r>
            <a:rPr lang="en-US" sz="1200" baseline="0">
              <a:solidFill>
                <a:sysClr val="windowText" lastClr="000000"/>
              </a:solidFill>
            </a:rPr>
            <a:t>Expenses for captial or infrastructure assets are recorded as assets and depreciated over their expected useful lives.  While replacement costs will likely exceed the original cost of capital assets, the percent depreciated shows approximately how much useful life remains before the asset needs to be replaced.  </a:t>
          </a:r>
          <a:r>
            <a:rPr lang="en-US" sz="1200" baseline="0">
              <a:solidFill>
                <a:sysClr val="windowText" lastClr="000000"/>
              </a:solidFill>
              <a:latin typeface="+mn-lt"/>
              <a:ea typeface="+mn-ea"/>
              <a:cs typeface="+mn-cs"/>
            </a:rPr>
            <a:t>When the average useful life of assets approaches 25%, it generally indicates that major capital asset replacements will be needed in the near future.</a:t>
          </a:r>
        </a:p>
        <a:p>
          <a:pPr marL="0" marR="0" indent="0" algn="just" defTabSz="914400" eaLnBrk="1" fontAlgn="auto" latinLnBrk="0" hangingPunct="1">
            <a:lnSpc>
              <a:spcPct val="100000"/>
            </a:lnSpc>
            <a:spcBef>
              <a:spcPts val="0"/>
            </a:spcBef>
            <a:spcAft>
              <a:spcPts val="0"/>
            </a:spcAft>
            <a:buClrTx/>
            <a:buSzTx/>
            <a:buFontTx/>
            <a:buNone/>
            <a:tabLst/>
            <a:defRPr/>
          </a:pPr>
          <a:endParaRPr lang="en-US" sz="1200" baseline="0">
            <a:solidFill>
              <a:sysClr val="windowText" lastClr="000000"/>
            </a:solidFill>
            <a:latin typeface="+mn-lt"/>
            <a:ea typeface="+mn-ea"/>
            <a:cs typeface="+mn-cs"/>
          </a:endParaRPr>
        </a:p>
        <a:p>
          <a:pPr marL="0" marR="0" indent="0" algn="just" defTabSz="914400" eaLnBrk="1" fontAlgn="auto" latinLnBrk="0" hangingPunct="1">
            <a:lnSpc>
              <a:spcPct val="100000"/>
            </a:lnSpc>
            <a:spcBef>
              <a:spcPts val="0"/>
            </a:spcBef>
            <a:spcAft>
              <a:spcPts val="0"/>
            </a:spcAft>
            <a:buClrTx/>
            <a:buSzTx/>
            <a:buFontTx/>
            <a:buNone/>
            <a:tabLst/>
            <a:defRPr/>
          </a:pPr>
          <a:r>
            <a:rPr lang="en-US" sz="1200" baseline="0">
              <a:solidFill>
                <a:sysClr val="windowText" lastClr="000000"/>
              </a:solidFill>
              <a:latin typeface="+mn-lt"/>
              <a:ea typeface="+mn-ea"/>
              <a:cs typeface="+mn-cs"/>
            </a:rPr>
            <a:t>Important factors to consider along with the capital asset condition are whether certain major assets are almost fully depreciated and anticipated new infrastructure that will be needed to accomodate growth, which should be reflected on the government's capital facilities plan.</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Margin"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Positio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gin"/>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tion"/>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P102"/>
  <sheetViews>
    <sheetView showGridLines="0" zoomScaleNormal="100" workbookViewId="0">
      <selection activeCell="G22" sqref="G22"/>
    </sheetView>
  </sheetViews>
  <sheetFormatPr defaultColWidth="8.7109375" defaultRowHeight="15" customHeight="1" x14ac:dyDescent="0.25"/>
  <cols>
    <col min="1" max="1" width="1.7109375" style="9" customWidth="1"/>
    <col min="2" max="2" width="41.42578125" style="8" customWidth="1"/>
    <col min="3" max="3" width="22.5703125" style="7" customWidth="1"/>
    <col min="4" max="4" width="45.5703125" style="7" customWidth="1"/>
    <col min="5" max="7" width="20.5703125" style="7" customWidth="1"/>
    <col min="8" max="8" width="2.42578125" style="9" customWidth="1"/>
    <col min="9" max="16384" width="8.7109375" style="9"/>
  </cols>
  <sheetData>
    <row r="1" spans="2:16" ht="4.5" customHeight="1" thickBot="1" x14ac:dyDescent="0.3"/>
    <row r="2" spans="2:16" s="32" customFormat="1" ht="19.5" thickBot="1" x14ac:dyDescent="0.35">
      <c r="B2" s="11" t="s">
        <v>25</v>
      </c>
      <c r="C2" s="66" t="s">
        <v>61</v>
      </c>
      <c r="D2" s="66"/>
      <c r="E2" s="9"/>
      <c r="F2" s="11" t="s">
        <v>56</v>
      </c>
      <c r="G2" s="56">
        <v>2021</v>
      </c>
      <c r="H2" s="9"/>
      <c r="I2" s="9"/>
      <c r="J2" s="9"/>
      <c r="K2" s="9"/>
    </row>
    <row r="3" spans="2:16" s="32" customFormat="1" ht="5.0999999999999996" customHeight="1" x14ac:dyDescent="0.3">
      <c r="D3" s="31"/>
      <c r="E3" s="31"/>
      <c r="F3" s="31"/>
    </row>
    <row r="4" spans="2:16" x14ac:dyDescent="0.25">
      <c r="B4" s="11" t="s">
        <v>58</v>
      </c>
      <c r="C4" s="7" t="s">
        <v>59</v>
      </c>
    </row>
    <row r="5" spans="2:16" x14ac:dyDescent="0.25">
      <c r="D5" s="9"/>
      <c r="E5" s="9"/>
      <c r="F5" s="9"/>
    </row>
    <row r="6" spans="2:16" ht="15" customHeight="1" x14ac:dyDescent="0.25">
      <c r="B6" s="11" t="s">
        <v>6</v>
      </c>
      <c r="C6" s="20" t="s">
        <v>51</v>
      </c>
      <c r="D6" s="67" t="s">
        <v>7</v>
      </c>
      <c r="E6" s="67"/>
      <c r="F6" s="67"/>
      <c r="H6" s="11"/>
    </row>
    <row r="7" spans="2:16" ht="15" customHeight="1" x14ac:dyDescent="0.25">
      <c r="B7" s="19" t="s">
        <v>55</v>
      </c>
      <c r="C7" s="57" t="str">
        <f>IF(G19&lt;60,"YES","NO")</f>
        <v>NO</v>
      </c>
      <c r="D7" s="64" t="s">
        <v>57</v>
      </c>
      <c r="E7" s="64"/>
      <c r="F7" s="64"/>
      <c r="H7" s="11"/>
    </row>
    <row r="8" spans="2:16" ht="15" customHeight="1" x14ac:dyDescent="0.25">
      <c r="B8" s="53" t="s">
        <v>9</v>
      </c>
      <c r="C8" s="57" t="str">
        <f>IF(G24&lt;1,"YES",IF(AND(G24&lt;1.25,G24&lt;=F24,F24&lt;=E24),"YES","NO"))</f>
        <v>YES</v>
      </c>
      <c r="D8" s="68" t="s">
        <v>20</v>
      </c>
      <c r="E8" s="69"/>
      <c r="F8" s="70"/>
    </row>
    <row r="9" spans="2:16" ht="15" customHeight="1" x14ac:dyDescent="0.25">
      <c r="B9" s="19" t="s">
        <v>2</v>
      </c>
      <c r="C9" s="58" t="str">
        <f>IF(AND(G31&lt;=0,F31&lt;=0,E31&lt;=0), "YES", IF(AND(G31&lt;=0, G31&lt;=F31,F31&lt;=E31), "YES", "NO"))</f>
        <v>NO</v>
      </c>
      <c r="D9" s="65" t="s">
        <v>46</v>
      </c>
      <c r="E9" s="65"/>
      <c r="F9" s="65"/>
    </row>
    <row r="10" spans="2:16" ht="15" customHeight="1" x14ac:dyDescent="0.25">
      <c r="B10" s="19" t="s">
        <v>0</v>
      </c>
      <c r="C10" s="59" t="str">
        <f>IF(G37&gt;0.12, "YES", "NO")</f>
        <v>NO</v>
      </c>
      <c r="D10" s="64" t="s">
        <v>19</v>
      </c>
      <c r="E10" s="64"/>
      <c r="F10" s="64"/>
    </row>
    <row r="11" spans="2:16" ht="15" customHeight="1" x14ac:dyDescent="0.25">
      <c r="B11" s="19" t="s">
        <v>11</v>
      </c>
      <c r="C11" s="58" t="str">
        <f>IF(G42&lt;=0.25, "YES", "NO")</f>
        <v>NO</v>
      </c>
      <c r="D11" s="64" t="s">
        <v>21</v>
      </c>
      <c r="E11" s="64"/>
      <c r="F11" s="64"/>
    </row>
    <row r="12" spans="2:16" ht="15.75" thickBot="1" x14ac:dyDescent="0.3">
      <c r="C12" s="25"/>
      <c r="D12" s="25"/>
      <c r="E12" s="25"/>
      <c r="F12" s="25"/>
      <c r="G12" s="25"/>
    </row>
    <row r="13" spans="2:16" ht="15" customHeight="1" thickBot="1" x14ac:dyDescent="0.3">
      <c r="B13" s="10"/>
      <c r="C13" s="18">
        <f>D13-1</f>
        <v>2017</v>
      </c>
      <c r="D13" s="18">
        <f>E13-1</f>
        <v>2018</v>
      </c>
      <c r="E13" s="18">
        <f>F13-1</f>
        <v>2019</v>
      </c>
      <c r="F13" s="18">
        <f>G13-1</f>
        <v>2020</v>
      </c>
      <c r="G13" s="26">
        <f>G2</f>
        <v>2021</v>
      </c>
    </row>
    <row r="14" spans="2:16" ht="9" customHeight="1" x14ac:dyDescent="0.25">
      <c r="B14" s="7"/>
      <c r="C14" s="14"/>
      <c r="D14" s="14"/>
      <c r="E14" s="14"/>
      <c r="F14" s="14"/>
      <c r="G14" s="14"/>
    </row>
    <row r="15" spans="2:16" x14ac:dyDescent="0.25">
      <c r="B15" s="11" t="s">
        <v>50</v>
      </c>
      <c r="C15" s="46" t="s">
        <v>30</v>
      </c>
      <c r="D15" s="13"/>
      <c r="E15" s="13"/>
      <c r="F15" s="13"/>
      <c r="P15" s="54"/>
    </row>
    <row r="16" spans="2:16" x14ac:dyDescent="0.25">
      <c r="B16" s="15" t="s">
        <v>52</v>
      </c>
      <c r="C16" s="27">
        <v>16977397</v>
      </c>
      <c r="D16" s="27">
        <v>16829301</v>
      </c>
      <c r="E16" s="27">
        <v>17290511</v>
      </c>
      <c r="F16" s="72">
        <v>11229630</v>
      </c>
      <c r="G16" s="27">
        <v>11598836</v>
      </c>
    </row>
    <row r="17" spans="2:8" x14ac:dyDescent="0.25">
      <c r="B17" s="15" t="s">
        <v>53</v>
      </c>
      <c r="C17" s="27">
        <v>13913332</v>
      </c>
      <c r="D17" s="27">
        <v>14702081</v>
      </c>
      <c r="E17" s="27">
        <v>13885047</v>
      </c>
      <c r="F17" s="27">
        <v>14817506</v>
      </c>
      <c r="G17" s="27">
        <v>15092901</v>
      </c>
    </row>
    <row r="18" spans="2:8" ht="15.75" thickBot="1" x14ac:dyDescent="0.3">
      <c r="B18" s="16" t="s">
        <v>54</v>
      </c>
      <c r="C18" s="33">
        <v>12985012</v>
      </c>
      <c r="D18" s="33">
        <v>13083530</v>
      </c>
      <c r="E18" s="33">
        <v>13260181</v>
      </c>
      <c r="F18" s="33">
        <v>14179099</v>
      </c>
      <c r="G18" s="33">
        <v>14080942</v>
      </c>
    </row>
    <row r="19" spans="2:8" x14ac:dyDescent="0.25">
      <c r="B19" s="11" t="s">
        <v>29</v>
      </c>
      <c r="C19" s="55">
        <f>C16/((C17-C18)/365)</f>
        <v>6675.2304216218545</v>
      </c>
      <c r="D19" s="55">
        <f t="shared" ref="D19:G19" si="0">D16/((D17-D18)/365)</f>
        <v>3795.1815327413224</v>
      </c>
      <c r="E19" s="55">
        <f t="shared" si="0"/>
        <v>10099.823826228343</v>
      </c>
      <c r="F19" s="55">
        <f t="shared" si="0"/>
        <v>6420.3790841892396</v>
      </c>
      <c r="G19" s="55">
        <f t="shared" si="0"/>
        <v>4183.5441356813863</v>
      </c>
    </row>
    <row r="20" spans="2:8" ht="12" customHeight="1" x14ac:dyDescent="0.25">
      <c r="B20" s="7"/>
      <c r="C20" s="14"/>
      <c r="D20" s="14"/>
      <c r="E20" s="14"/>
      <c r="F20" s="14"/>
      <c r="G20" s="14"/>
    </row>
    <row r="21" spans="2:8" ht="15" customHeight="1" x14ac:dyDescent="0.25">
      <c r="B21" s="11" t="s">
        <v>10</v>
      </c>
      <c r="C21" s="46" t="s">
        <v>31</v>
      </c>
      <c r="D21" s="13"/>
      <c r="E21" s="13"/>
      <c r="F21" s="13"/>
    </row>
    <row r="22" spans="2:8" s="1" customFormat="1" ht="15" customHeight="1" x14ac:dyDescent="0.25">
      <c r="B22" s="15" t="s">
        <v>14</v>
      </c>
      <c r="C22" s="27">
        <v>12251753</v>
      </c>
      <c r="D22" s="27">
        <v>17053781</v>
      </c>
      <c r="E22" s="27">
        <v>18104910</v>
      </c>
      <c r="F22" s="27">
        <v>11249569</v>
      </c>
      <c r="G22" s="27">
        <v>11664439</v>
      </c>
    </row>
    <row r="23" spans="2:8" ht="15" customHeight="1" thickBot="1" x14ac:dyDescent="0.3">
      <c r="B23" s="16" t="s">
        <v>15</v>
      </c>
      <c r="C23" s="28">
        <v>32286</v>
      </c>
      <c r="D23" s="28">
        <v>76384</v>
      </c>
      <c r="E23" s="28">
        <v>1275609</v>
      </c>
      <c r="F23" s="28">
        <v>3676641</v>
      </c>
      <c r="G23" s="28">
        <v>9389335</v>
      </c>
    </row>
    <row r="24" spans="2:8" s="1" customFormat="1" ht="15" customHeight="1" x14ac:dyDescent="0.25">
      <c r="B24" s="11" t="s">
        <v>49</v>
      </c>
      <c r="C24" s="73">
        <f>(C22)/C23</f>
        <v>379.47571702905282</v>
      </c>
      <c r="D24" s="73">
        <f>(D22)/D23</f>
        <v>223.26378560955175</v>
      </c>
      <c r="E24" s="73">
        <f>(E22)/E23</f>
        <v>14.193150095366214</v>
      </c>
      <c r="F24" s="73">
        <f>(F22)/F23</f>
        <v>3.0597409428878151</v>
      </c>
      <c r="G24" s="73">
        <f>(G22)/G23</f>
        <v>1.2423072560516799</v>
      </c>
    </row>
    <row r="25" spans="2:8" s="1" customFormat="1" ht="12" customHeight="1" x14ac:dyDescent="0.25">
      <c r="B25" s="11"/>
      <c r="C25" s="12"/>
      <c r="D25" s="12"/>
      <c r="E25" s="12"/>
      <c r="F25" s="12"/>
      <c r="G25" s="12"/>
    </row>
    <row r="26" spans="2:8" ht="15" customHeight="1" x14ac:dyDescent="0.25">
      <c r="B26" s="11" t="s">
        <v>1</v>
      </c>
      <c r="C26" s="46" t="s">
        <v>33</v>
      </c>
      <c r="D26" s="13"/>
      <c r="E26" s="13"/>
      <c r="F26" s="13"/>
    </row>
    <row r="27" spans="2:8" s="1" customFormat="1" ht="15" customHeight="1" x14ac:dyDescent="0.25">
      <c r="B27" s="15" t="s">
        <v>36</v>
      </c>
      <c r="C27" s="27">
        <v>1026266</v>
      </c>
      <c r="D27" s="27">
        <v>1062186</v>
      </c>
      <c r="E27" s="27">
        <v>7263965</v>
      </c>
      <c r="F27" s="27">
        <v>1534099</v>
      </c>
      <c r="G27" s="27">
        <v>1554934</v>
      </c>
    </row>
    <row r="28" spans="2:8" s="1" customFormat="1" ht="15" customHeight="1" x14ac:dyDescent="0.25">
      <c r="B28" s="17" t="s">
        <v>48</v>
      </c>
      <c r="C28" s="27">
        <v>5207507</v>
      </c>
      <c r="D28" s="27">
        <v>6288202</v>
      </c>
      <c r="E28" s="27">
        <v>9084616</v>
      </c>
      <c r="F28" s="27">
        <v>4264421</v>
      </c>
      <c r="G28" s="27">
        <v>9726934</v>
      </c>
      <c r="H28" s="9"/>
    </row>
    <row r="29" spans="2:8" s="1" customFormat="1" ht="15" customHeight="1" x14ac:dyDescent="0.25">
      <c r="B29" s="17" t="s">
        <v>48</v>
      </c>
      <c r="C29" s="27"/>
      <c r="D29" s="27"/>
      <c r="E29" s="27"/>
      <c r="F29" s="27"/>
      <c r="G29" s="27"/>
      <c r="H29" s="9"/>
    </row>
    <row r="30" spans="2:8" s="1" customFormat="1" ht="15" customHeight="1" thickBot="1" x14ac:dyDescent="0.3">
      <c r="B30" s="51" t="s">
        <v>28</v>
      </c>
      <c r="C30" s="52">
        <f>C17</f>
        <v>13913332</v>
      </c>
      <c r="D30" s="52">
        <f>D17</f>
        <v>14702081</v>
      </c>
      <c r="E30" s="52">
        <f>E17</f>
        <v>13885047</v>
      </c>
      <c r="F30" s="52">
        <f>F17</f>
        <v>14817506</v>
      </c>
      <c r="G30" s="52">
        <f>G17</f>
        <v>15092901</v>
      </c>
    </row>
    <row r="31" spans="2:8" s="1" customFormat="1" ht="15" customHeight="1" x14ac:dyDescent="0.25">
      <c r="B31" s="11" t="s">
        <v>60</v>
      </c>
      <c r="C31" s="60">
        <f>(C27+C28+C29-C30)/C30</f>
        <v>-0.55195685691967966</v>
      </c>
      <c r="D31" s="60">
        <f t="shared" ref="D31:F31" si="1">(D27+D28+D29-D30)/D30</f>
        <v>-0.50004438147225549</v>
      </c>
      <c r="E31" s="60">
        <f t="shared" si="1"/>
        <v>0.17742352618611951</v>
      </c>
      <c r="F31" s="60">
        <f t="shared" si="1"/>
        <v>-0.60867098687187982</v>
      </c>
      <c r="G31" s="60">
        <f>(G27+G28+G29-G30)/G30</f>
        <v>-0.25250500218612709</v>
      </c>
    </row>
    <row r="32" spans="2:8" ht="12" customHeight="1" x14ac:dyDescent="0.25"/>
    <row r="33" spans="2:13" ht="15" customHeight="1" x14ac:dyDescent="0.25">
      <c r="B33" s="11" t="s">
        <v>16</v>
      </c>
      <c r="C33" s="46" t="s">
        <v>42</v>
      </c>
      <c r="D33" s="13"/>
      <c r="E33" s="13"/>
      <c r="F33" s="13"/>
    </row>
    <row r="34" spans="2:13" s="1" customFormat="1" ht="15" customHeight="1" x14ac:dyDescent="0.25">
      <c r="B34" s="15" t="s">
        <v>40</v>
      </c>
      <c r="C34" s="27">
        <v>0</v>
      </c>
      <c r="D34" s="27">
        <v>0</v>
      </c>
      <c r="E34" s="27">
        <v>0</v>
      </c>
      <c r="F34" s="27">
        <v>0</v>
      </c>
      <c r="G34" s="27"/>
    </row>
    <row r="35" spans="2:13" ht="15" customHeight="1" x14ac:dyDescent="0.25">
      <c r="B35" s="17" t="s">
        <v>41</v>
      </c>
      <c r="C35" s="27">
        <v>0</v>
      </c>
      <c r="D35" s="27">
        <v>0</v>
      </c>
      <c r="E35" s="27">
        <v>0</v>
      </c>
      <c r="F35" s="27">
        <v>0</v>
      </c>
      <c r="G35" s="27"/>
      <c r="H35" s="1"/>
      <c r="I35" s="1"/>
      <c r="J35" s="1"/>
    </row>
    <row r="36" spans="2:13" s="1" customFormat="1" ht="15" customHeight="1" thickBot="1" x14ac:dyDescent="0.3">
      <c r="B36" s="16" t="s">
        <v>47</v>
      </c>
      <c r="C36" s="50">
        <f>C27</f>
        <v>1026266</v>
      </c>
      <c r="D36" s="50">
        <f t="shared" ref="D36:G36" si="2">D27</f>
        <v>1062186</v>
      </c>
      <c r="E36" s="50">
        <f t="shared" si="2"/>
        <v>7263965</v>
      </c>
      <c r="F36" s="50">
        <f t="shared" si="2"/>
        <v>1534099</v>
      </c>
      <c r="G36" s="50">
        <f t="shared" si="2"/>
        <v>1554934</v>
      </c>
      <c r="H36" s="9"/>
      <c r="I36" s="9"/>
      <c r="J36" s="9"/>
    </row>
    <row r="37" spans="2:13" s="1" customFormat="1" ht="15" customHeight="1" x14ac:dyDescent="0.25">
      <c r="B37" s="11" t="s">
        <v>3</v>
      </c>
      <c r="C37" s="61">
        <f>(C34+C35)/C36</f>
        <v>0</v>
      </c>
      <c r="D37" s="61">
        <f t="shared" ref="D37:G37" si="3">(D34+D35)/D36</f>
        <v>0</v>
      </c>
      <c r="E37" s="61">
        <f t="shared" si="3"/>
        <v>0</v>
      </c>
      <c r="F37" s="61">
        <f t="shared" si="3"/>
        <v>0</v>
      </c>
      <c r="G37" s="61">
        <f t="shared" si="3"/>
        <v>0</v>
      </c>
    </row>
    <row r="38" spans="2:13" ht="12" customHeight="1" x14ac:dyDescent="0.25"/>
    <row r="39" spans="2:13" s="1" customFormat="1" ht="15" customHeight="1" x14ac:dyDescent="0.25">
      <c r="B39" s="11" t="s">
        <v>12</v>
      </c>
      <c r="C39" s="46" t="s">
        <v>32</v>
      </c>
      <c r="D39" s="13"/>
      <c r="E39" s="7"/>
      <c r="F39" s="13"/>
      <c r="G39" s="9"/>
    </row>
    <row r="40" spans="2:13" s="1" customFormat="1" ht="15" customHeight="1" x14ac:dyDescent="0.25">
      <c r="B40" s="15" t="s">
        <v>27</v>
      </c>
      <c r="C40" s="27">
        <v>519717421</v>
      </c>
      <c r="D40" s="27">
        <v>525597354</v>
      </c>
      <c r="E40" s="27">
        <v>540859859</v>
      </c>
      <c r="F40" s="27">
        <v>555737445</v>
      </c>
      <c r="G40" s="27">
        <v>571283365</v>
      </c>
    </row>
    <row r="41" spans="2:13" s="1" customFormat="1" ht="15" customHeight="1" thickBot="1" x14ac:dyDescent="0.3">
      <c r="B41" s="16" t="s">
        <v>13</v>
      </c>
      <c r="C41" s="28">
        <v>235559017</v>
      </c>
      <c r="D41" s="28">
        <v>248642547</v>
      </c>
      <c r="E41" s="28">
        <v>261902728</v>
      </c>
      <c r="F41" s="28">
        <v>276081827</v>
      </c>
      <c r="G41" s="28">
        <v>290140956</v>
      </c>
      <c r="K41" s="9"/>
    </row>
    <row r="42" spans="2:13" s="1" customFormat="1" ht="15" customHeight="1" x14ac:dyDescent="0.25">
      <c r="B42" s="11" t="s">
        <v>17</v>
      </c>
      <c r="C42" s="60">
        <f t="shared" ref="C42" si="4">(C40-C41)/C40</f>
        <v>0.54675558778315414</v>
      </c>
      <c r="D42" s="60">
        <f t="shared" ref="D42" si="5">(D40-D41)/D40</f>
        <v>0.52693341184514408</v>
      </c>
      <c r="E42" s="60">
        <f t="shared" ref="E42" si="6">(E40-E41)/E40</f>
        <v>0.51576600917614035</v>
      </c>
      <c r="F42" s="60">
        <f t="shared" ref="F42" si="7">(F40-F41)/F40</f>
        <v>0.50321535918818638</v>
      </c>
      <c r="G42" s="60">
        <f>(G40-G41)/G40</f>
        <v>0.49212427006342113</v>
      </c>
    </row>
    <row r="43" spans="2:13" s="1" customFormat="1" ht="15" customHeight="1" x14ac:dyDescent="0.25"/>
    <row r="44" spans="2:13" s="1" customFormat="1" ht="15" customHeight="1" x14ac:dyDescent="0.25">
      <c r="H44" s="9"/>
    </row>
    <row r="45" spans="2:13" ht="15" customHeight="1" x14ac:dyDescent="0.25">
      <c r="H45" s="1"/>
    </row>
    <row r="46" spans="2:13" s="1" customFormat="1" ht="15" customHeight="1" x14ac:dyDescent="0.25"/>
    <row r="47" spans="2:13" s="1" customFormat="1" ht="15" customHeight="1" x14ac:dyDescent="0.25"/>
    <row r="48" spans="2:13" s="1" customFormat="1" ht="15" customHeight="1" x14ac:dyDescent="0.25">
      <c r="J48" s="9"/>
      <c r="K48" s="9"/>
      <c r="L48" s="9"/>
      <c r="M48" s="9"/>
    </row>
    <row r="49" spans="1:13" s="1" customFormat="1" ht="15" customHeight="1" x14ac:dyDescent="0.25">
      <c r="A49" s="9"/>
      <c r="B49" s="8"/>
      <c r="C49" s="7"/>
      <c r="D49" s="7"/>
      <c r="E49" s="7"/>
      <c r="F49" s="7"/>
      <c r="G49" s="7"/>
      <c r="H49" s="9"/>
      <c r="I49" s="9"/>
    </row>
    <row r="50" spans="1:13" ht="15" customHeight="1" x14ac:dyDescent="0.25">
      <c r="A50" s="1"/>
      <c r="B50" s="1"/>
      <c r="C50" s="1"/>
      <c r="D50" s="1"/>
      <c r="E50" s="1"/>
      <c r="F50" s="1"/>
      <c r="G50" s="1"/>
      <c r="H50" s="1"/>
      <c r="I50" s="1"/>
    </row>
    <row r="51" spans="1:13" ht="15" customHeight="1" x14ac:dyDescent="0.25">
      <c r="A51" s="1"/>
      <c r="B51" s="1"/>
      <c r="C51" s="1"/>
      <c r="D51" s="1"/>
      <c r="E51" s="1"/>
      <c r="F51" s="1"/>
      <c r="G51" s="1"/>
      <c r="H51" s="1"/>
      <c r="I51" s="1"/>
      <c r="L51" s="1"/>
      <c r="M51" s="1"/>
    </row>
    <row r="52" spans="1:13" ht="15" customHeight="1" x14ac:dyDescent="0.25">
      <c r="A52" s="1"/>
      <c r="B52" s="11"/>
      <c r="C52" s="12"/>
      <c r="D52" s="12"/>
      <c r="E52" s="12"/>
      <c r="F52" s="12"/>
      <c r="G52" s="12"/>
      <c r="H52" s="1"/>
      <c r="I52" s="1"/>
      <c r="J52" s="1"/>
      <c r="K52" s="1"/>
      <c r="L52" s="1"/>
      <c r="M52" s="1"/>
    </row>
    <row r="53" spans="1:13" ht="15" customHeight="1" x14ac:dyDescent="0.25">
      <c r="B53" s="11"/>
      <c r="C53" s="8"/>
      <c r="D53" s="8"/>
      <c r="E53" s="8"/>
      <c r="F53" s="8"/>
      <c r="G53" s="8"/>
    </row>
    <row r="63" spans="1:13" ht="15" customHeight="1" x14ac:dyDescent="0.25">
      <c r="B63" s="30"/>
    </row>
    <row r="64" spans="1:13" ht="15" customHeight="1" x14ac:dyDescent="0.25">
      <c r="B64" s="29"/>
    </row>
    <row r="65" spans="2:2" ht="15" customHeight="1" x14ac:dyDescent="0.25">
      <c r="B65" s="29"/>
    </row>
    <row r="66" spans="2:2" ht="15" customHeight="1" x14ac:dyDescent="0.25">
      <c r="B66" s="29"/>
    </row>
    <row r="67" spans="2:2" ht="15" customHeight="1" x14ac:dyDescent="0.25">
      <c r="B67" s="29"/>
    </row>
    <row r="68" spans="2:2" ht="15" customHeight="1" x14ac:dyDescent="0.25">
      <c r="B68" s="29"/>
    </row>
    <row r="69" spans="2:2" ht="15" customHeight="1" x14ac:dyDescent="0.25">
      <c r="B69" s="29"/>
    </row>
    <row r="70" spans="2:2" ht="15" customHeight="1" x14ac:dyDescent="0.25">
      <c r="B70" s="29"/>
    </row>
    <row r="71" spans="2:2" ht="15" customHeight="1" x14ac:dyDescent="0.25">
      <c r="B71" s="29"/>
    </row>
    <row r="72" spans="2:2" ht="15" customHeight="1" x14ac:dyDescent="0.25">
      <c r="B72" s="29"/>
    </row>
    <row r="73" spans="2:2" ht="15" customHeight="1" x14ac:dyDescent="0.25">
      <c r="B73" s="29"/>
    </row>
    <row r="74" spans="2:2" ht="15" customHeight="1" x14ac:dyDescent="0.25">
      <c r="B74" s="29"/>
    </row>
    <row r="75" spans="2:2" ht="15" customHeight="1" x14ac:dyDescent="0.25">
      <c r="B75" s="29"/>
    </row>
    <row r="76" spans="2:2" ht="15" customHeight="1" x14ac:dyDescent="0.25">
      <c r="B76" s="29"/>
    </row>
    <row r="77" spans="2:2" ht="15" customHeight="1" x14ac:dyDescent="0.25">
      <c r="B77" s="29"/>
    </row>
    <row r="78" spans="2:2" ht="15" customHeight="1" x14ac:dyDescent="0.25">
      <c r="B78" s="29"/>
    </row>
    <row r="79" spans="2:2" ht="15" customHeight="1" x14ac:dyDescent="0.25">
      <c r="B79" s="29"/>
    </row>
    <row r="80" spans="2:2" ht="15" customHeight="1" x14ac:dyDescent="0.25">
      <c r="B80" s="29"/>
    </row>
    <row r="81" spans="2:2" ht="15" customHeight="1" x14ac:dyDescent="0.25">
      <c r="B81" s="29"/>
    </row>
    <row r="82" spans="2:2" ht="15" customHeight="1" x14ac:dyDescent="0.25">
      <c r="B82" s="29"/>
    </row>
    <row r="83" spans="2:2" ht="15" customHeight="1" x14ac:dyDescent="0.25">
      <c r="B83" s="29"/>
    </row>
    <row r="84" spans="2:2" ht="15" customHeight="1" x14ac:dyDescent="0.25">
      <c r="B84" s="29"/>
    </row>
    <row r="85" spans="2:2" ht="15" customHeight="1" x14ac:dyDescent="0.25">
      <c r="B85" s="29"/>
    </row>
    <row r="86" spans="2:2" ht="15" customHeight="1" x14ac:dyDescent="0.25">
      <c r="B86" s="29"/>
    </row>
    <row r="87" spans="2:2" ht="15" customHeight="1" x14ac:dyDescent="0.25">
      <c r="B87" s="29"/>
    </row>
    <row r="88" spans="2:2" ht="15" customHeight="1" x14ac:dyDescent="0.25">
      <c r="B88" s="29"/>
    </row>
    <row r="89" spans="2:2" ht="15" customHeight="1" x14ac:dyDescent="0.25">
      <c r="B89" s="29"/>
    </row>
    <row r="90" spans="2:2" ht="15" customHeight="1" x14ac:dyDescent="0.25">
      <c r="B90" s="29"/>
    </row>
    <row r="91" spans="2:2" ht="15" customHeight="1" x14ac:dyDescent="0.25">
      <c r="B91" s="29"/>
    </row>
    <row r="92" spans="2:2" ht="15" customHeight="1" x14ac:dyDescent="0.25">
      <c r="B92" s="29"/>
    </row>
    <row r="93" spans="2:2" ht="15" customHeight="1" x14ac:dyDescent="0.25">
      <c r="B93" s="29"/>
    </row>
    <row r="94" spans="2:2" ht="15" customHeight="1" x14ac:dyDescent="0.25">
      <c r="B94" s="29"/>
    </row>
    <row r="95" spans="2:2" ht="15" customHeight="1" x14ac:dyDescent="0.25">
      <c r="B95" s="29"/>
    </row>
    <row r="96" spans="2:2" ht="15" customHeight="1" x14ac:dyDescent="0.25">
      <c r="B96" s="29"/>
    </row>
    <row r="97" spans="2:2" ht="15" customHeight="1" x14ac:dyDescent="0.25">
      <c r="B97" s="29"/>
    </row>
    <row r="98" spans="2:2" ht="15" customHeight="1" x14ac:dyDescent="0.25">
      <c r="B98" s="29"/>
    </row>
    <row r="99" spans="2:2" ht="15" customHeight="1" x14ac:dyDescent="0.25">
      <c r="B99" s="29"/>
    </row>
    <row r="100" spans="2:2" ht="15" customHeight="1" x14ac:dyDescent="0.25">
      <c r="B100" s="29"/>
    </row>
    <row r="101" spans="2:2" ht="15" customHeight="1" x14ac:dyDescent="0.25">
      <c r="B101" s="29"/>
    </row>
    <row r="102" spans="2:2" ht="15" customHeight="1" x14ac:dyDescent="0.25">
      <c r="B102" s="29"/>
    </row>
  </sheetData>
  <mergeCells count="7">
    <mergeCell ref="D11:F11"/>
    <mergeCell ref="D9:F9"/>
    <mergeCell ref="C2:D2"/>
    <mergeCell ref="D10:F10"/>
    <mergeCell ref="D6:F6"/>
    <mergeCell ref="D8:F8"/>
    <mergeCell ref="D7:F7"/>
  </mergeCells>
  <conditionalFormatting sqref="C7:C11">
    <cfRule type="expression" dxfId="1" priority="1">
      <formula>C7="NO"</formula>
    </cfRule>
    <cfRule type="cellIs" dxfId="0" priority="6" operator="equal">
      <formula>"yes"</formula>
    </cfRule>
  </conditionalFormatting>
  <dataValidations count="1">
    <dataValidation type="decimal" operator="greaterThan" allowBlank="1" showInputMessage="1" showErrorMessage="1" errorTitle="Error" error="Enter as a positive number." sqref="C18:G18">
      <formula1>0</formula1>
    </dataValidation>
  </dataValidations>
  <printOptions horizontalCentered="1" verticalCentered="1"/>
  <pageMargins left="0.5" right="0.5" top="0.5" bottom="0.5" header="0.3" footer="0.3"/>
  <pageSetup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G31"/>
  <sheetViews>
    <sheetView view="pageBreakPreview" zoomScaleNormal="90" zoomScaleSheetLayoutView="100" workbookViewId="0">
      <selection activeCell="C30" sqref="C30"/>
    </sheetView>
  </sheetViews>
  <sheetFormatPr defaultColWidth="9.28515625" defaultRowHeight="15" customHeight="1" x14ac:dyDescent="0.25"/>
  <cols>
    <col min="1" max="1" width="2.7109375" style="3" customWidth="1"/>
    <col min="2" max="2" width="33.28515625" style="3" customWidth="1"/>
    <col min="3" max="7" width="14.7109375" style="3" customWidth="1"/>
    <col min="8" max="8" width="2.7109375" style="3" customWidth="1"/>
    <col min="9" max="9" width="9.28515625" style="3" customWidth="1"/>
    <col min="10" max="16384" width="9.28515625" style="3"/>
  </cols>
  <sheetData>
    <row r="1" spans="2:2" ht="31.5" x14ac:dyDescent="0.25">
      <c r="B1" s="2" t="s">
        <v>55</v>
      </c>
    </row>
    <row r="2" spans="2:2" ht="18.75" x14ac:dyDescent="0.25">
      <c r="B2" s="4" t="s">
        <v>26</v>
      </c>
    </row>
    <row r="3" spans="2:2" ht="15" customHeight="1" x14ac:dyDescent="0.25">
      <c r="B3" s="5"/>
    </row>
    <row r="26" spans="2:7" ht="15" customHeight="1" x14ac:dyDescent="0.25">
      <c r="B26" s="44"/>
      <c r="C26" s="48">
        <f>Summary!C13</f>
        <v>2017</v>
      </c>
      <c r="D26" s="48">
        <f>Summary!D13</f>
        <v>2018</v>
      </c>
      <c r="E26" s="48">
        <f>Summary!E13</f>
        <v>2019</v>
      </c>
      <c r="F26" s="48">
        <f>Summary!F13</f>
        <v>2020</v>
      </c>
      <c r="G26" s="48">
        <f>Summary!G13</f>
        <v>2021</v>
      </c>
    </row>
    <row r="27" spans="2:7" ht="15" customHeight="1" x14ac:dyDescent="0.25">
      <c r="B27" s="15" t="s">
        <v>52</v>
      </c>
      <c r="C27" s="21">
        <f>Summary!C16</f>
        <v>16977397</v>
      </c>
      <c r="D27" s="21">
        <f>Summary!D16</f>
        <v>16829301</v>
      </c>
      <c r="E27" s="21">
        <f>Summary!E16</f>
        <v>17290511</v>
      </c>
      <c r="F27" s="21">
        <f>Summary!F16</f>
        <v>11229630</v>
      </c>
      <c r="G27" s="21">
        <f>Summary!G16</f>
        <v>11598836</v>
      </c>
    </row>
    <row r="28" spans="2:7" ht="15" customHeight="1" x14ac:dyDescent="0.25">
      <c r="B28" s="15" t="s">
        <v>53</v>
      </c>
      <c r="C28" s="47">
        <f>Summary!C17</f>
        <v>13913332</v>
      </c>
      <c r="D28" s="47">
        <f>Summary!D17</f>
        <v>14702081</v>
      </c>
      <c r="E28" s="47">
        <f>Summary!E17</f>
        <v>13885047</v>
      </c>
      <c r="F28" s="47">
        <f>Summary!F17</f>
        <v>14817506</v>
      </c>
      <c r="G28" s="47">
        <f>Summary!G17</f>
        <v>15092901</v>
      </c>
    </row>
    <row r="29" spans="2:7" ht="15" customHeight="1" thickBot="1" x14ac:dyDescent="0.3">
      <c r="B29" s="16" t="s">
        <v>54</v>
      </c>
      <c r="C29" s="47">
        <f>Summary!C18</f>
        <v>12985012</v>
      </c>
      <c r="D29" s="47">
        <f>Summary!D18</f>
        <v>13083530</v>
      </c>
      <c r="E29" s="47">
        <f>Summary!E18</f>
        <v>13260181</v>
      </c>
      <c r="F29" s="47">
        <f>Summary!F18</f>
        <v>14179099</v>
      </c>
      <c r="G29" s="47">
        <f>Summary!G18</f>
        <v>14080942</v>
      </c>
    </row>
    <row r="30" spans="2:7" ht="15" customHeight="1" x14ac:dyDescent="0.25">
      <c r="B30" s="45" t="s">
        <v>4</v>
      </c>
      <c r="C30" s="24">
        <f>Summary!C19</f>
        <v>6675.2304216218545</v>
      </c>
      <c r="D30" s="24">
        <f>Summary!D19</f>
        <v>3795.1815327413224</v>
      </c>
      <c r="E30" s="24">
        <f>Summary!E19</f>
        <v>10099.823826228343</v>
      </c>
      <c r="F30" s="24">
        <f>Summary!F19</f>
        <v>6420.3790841892396</v>
      </c>
      <c r="G30" s="24">
        <f>Summary!G19</f>
        <v>4183.5441356813863</v>
      </c>
    </row>
    <row r="31" spans="2:7" ht="23.65" customHeight="1" x14ac:dyDescent="0.25">
      <c r="B31" s="71" t="s">
        <v>45</v>
      </c>
      <c r="C31" s="71"/>
      <c r="D31" s="71"/>
      <c r="E31" s="71"/>
      <c r="F31" s="71"/>
      <c r="G31" s="71"/>
    </row>
  </sheetData>
  <mergeCells count="1">
    <mergeCell ref="B31:G31"/>
  </mergeCells>
  <printOptions horizontalCentered="1"/>
  <pageMargins left="0.5" right="0.5" top="0.5" bottom="0.5" header="0.3" footer="0.3"/>
  <pageSetup orientation="landscape" horizontalDpi="4294967293" r:id="rId1"/>
  <headerFooter>
    <oddFooter>&amp;R3</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0"/>
  <sheetViews>
    <sheetView tabSelected="1" view="pageBreakPreview" zoomScaleNormal="100" zoomScaleSheetLayoutView="100" workbookViewId="0">
      <selection activeCell="C29" sqref="C29"/>
    </sheetView>
  </sheetViews>
  <sheetFormatPr defaultColWidth="9.28515625" defaultRowHeight="15" customHeight="1" x14ac:dyDescent="0.25"/>
  <cols>
    <col min="1" max="1" width="2.7109375" style="3" customWidth="1"/>
    <col min="2" max="2" width="19.85546875" style="3" customWidth="1"/>
    <col min="3" max="7" width="15.42578125" style="3" customWidth="1"/>
    <col min="8" max="8" width="4.28515625" style="3" customWidth="1"/>
    <col min="9" max="9" width="9.28515625" style="3" customWidth="1"/>
    <col min="10" max="16384" width="9.28515625" style="3"/>
  </cols>
  <sheetData>
    <row r="1" spans="2:2" ht="31.5" x14ac:dyDescent="0.25">
      <c r="B1" s="2" t="s">
        <v>9</v>
      </c>
    </row>
    <row r="2" spans="2:2" ht="18.75" x14ac:dyDescent="0.25">
      <c r="B2" s="4" t="s">
        <v>43</v>
      </c>
    </row>
    <row r="3" spans="2:2" ht="15" customHeight="1" x14ac:dyDescent="0.25">
      <c r="B3" s="5"/>
    </row>
    <row r="26" spans="2:7" ht="15" customHeight="1" x14ac:dyDescent="0.25">
      <c r="B26" s="39"/>
      <c r="C26" s="48">
        <f>Summary!C13</f>
        <v>2017</v>
      </c>
      <c r="D26" s="48">
        <f>Summary!D13</f>
        <v>2018</v>
      </c>
      <c r="E26" s="48">
        <f>Summary!E13</f>
        <v>2019</v>
      </c>
      <c r="F26" s="48">
        <f>Summary!F13</f>
        <v>2020</v>
      </c>
      <c r="G26" s="48">
        <f>Summary!G13</f>
        <v>2021</v>
      </c>
    </row>
    <row r="27" spans="2:7" ht="15" customHeight="1" x14ac:dyDescent="0.25">
      <c r="B27" s="43" t="s">
        <v>23</v>
      </c>
      <c r="C27" s="21">
        <f>Summary!C22</f>
        <v>12251753</v>
      </c>
      <c r="D27" s="21">
        <f>Summary!D22</f>
        <v>17053781</v>
      </c>
      <c r="E27" s="21">
        <f>Summary!E22</f>
        <v>18104910</v>
      </c>
      <c r="F27" s="21">
        <f>Summary!F22</f>
        <v>11249569</v>
      </c>
      <c r="G27" s="21">
        <f>Summary!G22</f>
        <v>11664439</v>
      </c>
    </row>
    <row r="28" spans="2:7" ht="14.65" customHeight="1" x14ac:dyDescent="0.25">
      <c r="B28" s="43" t="s">
        <v>24</v>
      </c>
      <c r="C28" s="21">
        <f>Summary!C23</f>
        <v>32286</v>
      </c>
      <c r="D28" s="21">
        <f>Summary!D23</f>
        <v>76384</v>
      </c>
      <c r="E28" s="21">
        <f>Summary!E23</f>
        <v>1275609</v>
      </c>
      <c r="F28" s="21">
        <f>Summary!F23</f>
        <v>3676641</v>
      </c>
      <c r="G28" s="21">
        <f>Summary!G23</f>
        <v>9389335</v>
      </c>
    </row>
    <row r="29" spans="2:7" ht="15" customHeight="1" x14ac:dyDescent="0.25">
      <c r="B29" s="36" t="s">
        <v>9</v>
      </c>
      <c r="C29" s="34">
        <f>Summary!C24</f>
        <v>379.47571702905282</v>
      </c>
      <c r="D29" s="34">
        <f>Summary!D24</f>
        <v>223.26378560955175</v>
      </c>
      <c r="E29" s="34">
        <f>Summary!E24</f>
        <v>14.193150095366214</v>
      </c>
      <c r="F29" s="34">
        <f>Summary!F24</f>
        <v>3.0597409428878151</v>
      </c>
      <c r="G29" s="34">
        <f>Summary!G24</f>
        <v>1.2423072560516799</v>
      </c>
    </row>
    <row r="30" spans="2:7" ht="23.65" customHeight="1" x14ac:dyDescent="0.25">
      <c r="B30" s="71" t="s">
        <v>44</v>
      </c>
      <c r="C30" s="71"/>
      <c r="D30" s="71"/>
      <c r="E30" s="71"/>
      <c r="F30" s="71"/>
      <c r="G30" s="71"/>
    </row>
  </sheetData>
  <mergeCells count="1">
    <mergeCell ref="B30:G30"/>
  </mergeCells>
  <printOptions horizontalCentered="1"/>
  <pageMargins left="0.5" right="0.5" top="0.5" bottom="0.5" header="0.3" footer="0.3"/>
  <pageSetup orientation="landscape" horizontalDpi="4294967293" r:id="rId1"/>
  <headerFooter>
    <oddFooter>&amp;R2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0"/>
  <sheetViews>
    <sheetView view="pageBreakPreview" zoomScaleNormal="100" zoomScaleSheetLayoutView="100" workbookViewId="0">
      <selection activeCell="G29" sqref="G29"/>
    </sheetView>
  </sheetViews>
  <sheetFormatPr defaultColWidth="9.28515625" defaultRowHeight="15" customHeight="1" x14ac:dyDescent="0.25"/>
  <cols>
    <col min="1" max="1" width="2.7109375" style="3" customWidth="1"/>
    <col min="2" max="2" width="21.7109375" style="3" customWidth="1"/>
    <col min="3" max="7" width="15.42578125" style="3" customWidth="1"/>
    <col min="8" max="8" width="4.28515625" style="3" customWidth="1"/>
    <col min="9" max="9" width="9.28515625" style="3" customWidth="1"/>
    <col min="10" max="16384" width="9.28515625" style="3"/>
  </cols>
  <sheetData>
    <row r="1" spans="2:2" ht="31.5" x14ac:dyDescent="0.25">
      <c r="B1" s="2" t="s">
        <v>2</v>
      </c>
    </row>
    <row r="2" spans="2:2" ht="18.75" x14ac:dyDescent="0.25">
      <c r="B2" s="4" t="s">
        <v>39</v>
      </c>
    </row>
    <row r="3" spans="2:2" ht="15" customHeight="1" x14ac:dyDescent="0.25">
      <c r="B3" s="5"/>
    </row>
    <row r="26" spans="2:7" ht="15" customHeight="1" x14ac:dyDescent="0.25">
      <c r="B26" s="39"/>
      <c r="C26" s="48">
        <f>Summary!C13</f>
        <v>2017</v>
      </c>
      <c r="D26" s="48">
        <f>Summary!D13</f>
        <v>2018</v>
      </c>
      <c r="E26" s="48">
        <f>Summary!E13</f>
        <v>2019</v>
      </c>
      <c r="F26" s="48">
        <f>Summary!F13</f>
        <v>2020</v>
      </c>
      <c r="G26" s="48">
        <f>Summary!G13</f>
        <v>2021</v>
      </c>
    </row>
    <row r="27" spans="2:7" ht="15" customHeight="1" x14ac:dyDescent="0.25">
      <c r="B27" s="35" t="s">
        <v>36</v>
      </c>
      <c r="C27" s="21">
        <f>Summary!C27</f>
        <v>1026266</v>
      </c>
      <c r="D27" s="21">
        <f>Summary!D27</f>
        <v>1062186</v>
      </c>
      <c r="E27" s="21">
        <f>Summary!E27</f>
        <v>7263965</v>
      </c>
      <c r="F27" s="21">
        <f>Summary!F27</f>
        <v>1534099</v>
      </c>
      <c r="G27" s="21">
        <f>Summary!G27</f>
        <v>1554934</v>
      </c>
    </row>
    <row r="28" spans="2:7" x14ac:dyDescent="0.25">
      <c r="B28" s="35" t="s">
        <v>28</v>
      </c>
      <c r="C28" s="21">
        <f>Summary!C30</f>
        <v>13913332</v>
      </c>
      <c r="D28" s="21">
        <f>Summary!D30</f>
        <v>14702081</v>
      </c>
      <c r="E28" s="21">
        <f>Summary!E30</f>
        <v>13885047</v>
      </c>
      <c r="F28" s="21">
        <f>Summary!F30</f>
        <v>14817506</v>
      </c>
      <c r="G28" s="21">
        <f>Summary!G30</f>
        <v>15092901</v>
      </c>
    </row>
    <row r="29" spans="2:7" ht="15" customHeight="1" x14ac:dyDescent="0.25">
      <c r="B29" s="36" t="s">
        <v>2</v>
      </c>
      <c r="C29" s="22">
        <f>Summary!C31</f>
        <v>-0.55195685691967966</v>
      </c>
      <c r="D29" s="22">
        <f>Summary!D31</f>
        <v>-0.50004438147225549</v>
      </c>
      <c r="E29" s="22">
        <f>Summary!E31</f>
        <v>0.17742352618611951</v>
      </c>
      <c r="F29" s="22">
        <f>Summary!F31</f>
        <v>-0.60867098687187982</v>
      </c>
      <c r="G29" s="22">
        <f>Summary!G31</f>
        <v>-0.25250500218612709</v>
      </c>
    </row>
    <row r="30" spans="2:7" ht="23.65" customHeight="1" x14ac:dyDescent="0.25">
      <c r="B30" s="71" t="s">
        <v>35</v>
      </c>
      <c r="C30" s="71"/>
      <c r="D30" s="71"/>
      <c r="E30" s="71"/>
      <c r="F30" s="71"/>
      <c r="G30" s="71"/>
    </row>
  </sheetData>
  <mergeCells count="1">
    <mergeCell ref="B30:G30"/>
  </mergeCells>
  <printOptions horizontalCentered="1"/>
  <pageMargins left="0.5" right="0.5" top="0.5" bottom="0.5" header="0.3" footer="0.3"/>
  <pageSetup orientation="landscape" horizontalDpi="4294967293" r:id="rId1"/>
  <headerFooter>
    <oddFooter>&amp;R5</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G31"/>
  <sheetViews>
    <sheetView view="pageBreakPreview" topLeftCell="A11" zoomScaleNormal="90" zoomScaleSheetLayoutView="100" workbookViewId="0">
      <selection activeCell="G29" sqref="G29"/>
    </sheetView>
  </sheetViews>
  <sheetFormatPr defaultColWidth="9.28515625" defaultRowHeight="15" customHeight="1" x14ac:dyDescent="0.25"/>
  <cols>
    <col min="1" max="1" width="2.7109375" style="3" customWidth="1"/>
    <col min="2" max="2" width="27.28515625" style="3" customWidth="1"/>
    <col min="3" max="7" width="15.28515625" style="3" customWidth="1"/>
    <col min="8" max="8" width="4.28515625" style="3" customWidth="1"/>
    <col min="9" max="9" width="9.28515625" style="3" customWidth="1"/>
    <col min="10" max="16384" width="9.28515625" style="3"/>
  </cols>
  <sheetData>
    <row r="1" spans="2:2" ht="31.5" x14ac:dyDescent="0.25">
      <c r="B1" s="2" t="s">
        <v>3</v>
      </c>
    </row>
    <row r="2" spans="2:2" ht="21" x14ac:dyDescent="0.25">
      <c r="B2" s="23" t="s">
        <v>37</v>
      </c>
    </row>
    <row r="3" spans="2:2" ht="15" customHeight="1" x14ac:dyDescent="0.25">
      <c r="B3" s="5"/>
    </row>
    <row r="25" spans="2:7" ht="15" customHeight="1" x14ac:dyDescent="0.25">
      <c r="G25" s="6"/>
    </row>
    <row r="26" spans="2:7" ht="15" customHeight="1" x14ac:dyDescent="0.25">
      <c r="B26" s="39"/>
      <c r="C26" s="48">
        <f>Summary!C13</f>
        <v>2017</v>
      </c>
      <c r="D26" s="48">
        <f>Summary!D13</f>
        <v>2018</v>
      </c>
      <c r="E26" s="48">
        <f>Summary!E13</f>
        <v>2019</v>
      </c>
      <c r="F26" s="48">
        <f>Summary!F13</f>
        <v>2020</v>
      </c>
      <c r="G26" s="48">
        <f>Summary!G13</f>
        <v>2021</v>
      </c>
    </row>
    <row r="27" spans="2:7" ht="15" customHeight="1" x14ac:dyDescent="0.25">
      <c r="B27" s="35" t="s">
        <v>8</v>
      </c>
      <c r="C27" s="21">
        <f>Summary!C34</f>
        <v>0</v>
      </c>
      <c r="D27" s="21">
        <f>Summary!D34</f>
        <v>0</v>
      </c>
      <c r="E27" s="21">
        <f>Summary!E34</f>
        <v>0</v>
      </c>
      <c r="F27" s="21">
        <f>Summary!F34</f>
        <v>0</v>
      </c>
      <c r="G27" s="21">
        <f>Summary!G34</f>
        <v>0</v>
      </c>
    </row>
    <row r="28" spans="2:7" ht="15" customHeight="1" x14ac:dyDescent="0.25">
      <c r="B28" s="35" t="s">
        <v>5</v>
      </c>
      <c r="C28" s="21">
        <f>Summary!C35</f>
        <v>0</v>
      </c>
      <c r="D28" s="21">
        <f>Summary!D35</f>
        <v>0</v>
      </c>
      <c r="E28" s="21">
        <f>Summary!E35</f>
        <v>0</v>
      </c>
      <c r="F28" s="21">
        <f>Summary!F35</f>
        <v>0</v>
      </c>
      <c r="G28" s="21">
        <f>Summary!G35</f>
        <v>0</v>
      </c>
    </row>
    <row r="29" spans="2:7" x14ac:dyDescent="0.25">
      <c r="B29" s="63" t="s">
        <v>47</v>
      </c>
      <c r="C29" s="21">
        <f>Summary!C36</f>
        <v>1026266</v>
      </c>
      <c r="D29" s="21">
        <f>Summary!D36</f>
        <v>1062186</v>
      </c>
      <c r="E29" s="21">
        <f>Summary!E36</f>
        <v>7263965</v>
      </c>
      <c r="F29" s="21">
        <f>Summary!F36</f>
        <v>1534099</v>
      </c>
      <c r="G29" s="21">
        <f>Summary!G36</f>
        <v>1554934</v>
      </c>
    </row>
    <row r="30" spans="2:7" x14ac:dyDescent="0.25">
      <c r="B30" s="62" t="s">
        <v>0</v>
      </c>
      <c r="C30" s="49">
        <f>Summary!C37</f>
        <v>0</v>
      </c>
      <c r="D30" s="49">
        <f>Summary!D37</f>
        <v>0</v>
      </c>
      <c r="E30" s="49">
        <f>Summary!E37</f>
        <v>0</v>
      </c>
      <c r="F30" s="49">
        <f>Summary!F37</f>
        <v>0</v>
      </c>
      <c r="G30" s="49">
        <f>Summary!G37</f>
        <v>0</v>
      </c>
    </row>
    <row r="31" spans="2:7" ht="23.65" customHeight="1" x14ac:dyDescent="0.25">
      <c r="B31" s="71" t="s">
        <v>38</v>
      </c>
      <c r="C31" s="71"/>
      <c r="D31" s="71"/>
      <c r="E31" s="71"/>
      <c r="F31" s="71"/>
      <c r="G31" s="71"/>
    </row>
  </sheetData>
  <mergeCells count="1">
    <mergeCell ref="B31:G31"/>
  </mergeCells>
  <printOptions horizontalCentered="1"/>
  <pageMargins left="0.5" right="0.5" top="0.5" bottom="0.5" header="0.3" footer="0.3"/>
  <pageSetup orientation="landscape" horizontalDpi="4294967293" r:id="rId1"/>
  <headerFooter>
    <oddFooter>&amp;R7</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2"/>
  <sheetViews>
    <sheetView view="pageBreakPreview" zoomScaleNormal="90" zoomScaleSheetLayoutView="100" workbookViewId="0">
      <selection activeCell="C29" sqref="C29"/>
    </sheetView>
  </sheetViews>
  <sheetFormatPr defaultColWidth="9.28515625" defaultRowHeight="15" customHeight="1" x14ac:dyDescent="0.25"/>
  <cols>
    <col min="1" max="1" width="2.7109375" style="3" customWidth="1"/>
    <col min="2" max="2" width="24.140625" style="3" customWidth="1"/>
    <col min="3" max="7" width="15.85546875" style="3" customWidth="1"/>
    <col min="8" max="8" width="4.28515625" style="3" customWidth="1"/>
    <col min="9" max="9" width="9.28515625" style="3" customWidth="1"/>
    <col min="10" max="16384" width="9.28515625" style="3"/>
  </cols>
  <sheetData>
    <row r="1" spans="2:2" ht="31.5" x14ac:dyDescent="0.25">
      <c r="B1" s="2" t="s">
        <v>11</v>
      </c>
    </row>
    <row r="2" spans="2:2" ht="21" x14ac:dyDescent="0.25">
      <c r="B2" s="23" t="s">
        <v>22</v>
      </c>
    </row>
    <row r="25" spans="2:7" ht="15" customHeight="1" x14ac:dyDescent="0.25">
      <c r="G25" s="6"/>
    </row>
    <row r="26" spans="2:7" ht="15" customHeight="1" x14ac:dyDescent="0.25">
      <c r="B26" s="40"/>
      <c r="C26" s="48">
        <f>Summary!C13</f>
        <v>2017</v>
      </c>
      <c r="D26" s="48">
        <f>Summary!D13</f>
        <v>2018</v>
      </c>
      <c r="E26" s="48">
        <f>Summary!E13</f>
        <v>2019</v>
      </c>
      <c r="F26" s="48">
        <f>Summary!F13</f>
        <v>2020</v>
      </c>
      <c r="G26" s="48">
        <f>Summary!G13</f>
        <v>2021</v>
      </c>
    </row>
    <row r="27" spans="2:7" ht="15" customHeight="1" x14ac:dyDescent="0.25">
      <c r="B27" s="41" t="str">
        <f>Summary!B40</f>
        <v>Depreciable assets</v>
      </c>
      <c r="C27" s="21">
        <f>Summary!C40</f>
        <v>519717421</v>
      </c>
      <c r="D27" s="21">
        <f>Summary!D40</f>
        <v>525597354</v>
      </c>
      <c r="E27" s="21">
        <f>Summary!E40</f>
        <v>540859859</v>
      </c>
      <c r="F27" s="21">
        <f>Summary!F40</f>
        <v>555737445</v>
      </c>
      <c r="G27" s="21">
        <f>Summary!G40</f>
        <v>571283365</v>
      </c>
    </row>
    <row r="28" spans="2:7" ht="15" customHeight="1" x14ac:dyDescent="0.25">
      <c r="B28" s="41" t="str">
        <f>Summary!B41</f>
        <v>Accumulated Depreciation</v>
      </c>
      <c r="C28" s="21">
        <f>Summary!C41</f>
        <v>235559017</v>
      </c>
      <c r="D28" s="21">
        <f>Summary!D41</f>
        <v>248642547</v>
      </c>
      <c r="E28" s="21">
        <f>Summary!E41</f>
        <v>261902728</v>
      </c>
      <c r="F28" s="21">
        <f>Summary!F41</f>
        <v>276081827</v>
      </c>
      <c r="G28" s="21">
        <f>Summary!G41</f>
        <v>290140956</v>
      </c>
    </row>
    <row r="29" spans="2:7" x14ac:dyDescent="0.25">
      <c r="B29" s="42" t="s">
        <v>17</v>
      </c>
      <c r="C29" s="38">
        <f>Summary!C42</f>
        <v>0.54675558778315414</v>
      </c>
      <c r="D29" s="38">
        <f>Summary!D42</f>
        <v>0.52693341184514408</v>
      </c>
      <c r="E29" s="38">
        <f>Summary!E42</f>
        <v>0.51576600917614035</v>
      </c>
      <c r="F29" s="38">
        <f>Summary!F42</f>
        <v>0.50321535918818638</v>
      </c>
      <c r="G29" s="38">
        <f>Summary!G42</f>
        <v>0.49212427006342113</v>
      </c>
    </row>
    <row r="30" spans="2:7" ht="28.15" customHeight="1" x14ac:dyDescent="0.25">
      <c r="B30" s="71" t="s">
        <v>34</v>
      </c>
      <c r="C30" s="71"/>
      <c r="D30" s="71"/>
      <c r="E30" s="71"/>
      <c r="F30" s="71"/>
      <c r="G30" s="71"/>
    </row>
    <row r="32" spans="2:7" ht="15" customHeight="1" x14ac:dyDescent="0.25">
      <c r="B32" s="3" t="s">
        <v>18</v>
      </c>
      <c r="C32" s="37">
        <f t="shared" ref="C32:G32" si="0">1-C29</f>
        <v>0.45324441221684586</v>
      </c>
      <c r="D32" s="37">
        <f t="shared" si="0"/>
        <v>0.47306658815485592</v>
      </c>
      <c r="E32" s="37">
        <f t="shared" si="0"/>
        <v>0.48423399082385965</v>
      </c>
      <c r="F32" s="37">
        <f t="shared" si="0"/>
        <v>0.49678464081181362</v>
      </c>
      <c r="G32" s="37">
        <f t="shared" si="0"/>
        <v>0.50787572993657881</v>
      </c>
    </row>
  </sheetData>
  <mergeCells count="1">
    <mergeCell ref="B30:G30"/>
  </mergeCells>
  <printOptions horizontalCentered="1"/>
  <pageMargins left="0.5" right="0.5" top="0.5" bottom="0.5" header="0.3" footer="0.3"/>
  <pageSetup orientation="landscape" horizontalDpi="4294967293" r:id="rId1"/>
  <headerFooter>
    <oddFooter>&amp;R4</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Summary</vt:lpstr>
      <vt:lpstr>Cash Balance Sufficiency</vt:lpstr>
      <vt:lpstr>Current Ratio</vt:lpstr>
      <vt:lpstr>Operating Margin</vt:lpstr>
      <vt:lpstr>Debt Load</vt:lpstr>
      <vt:lpstr>Capital Asset Condition</vt:lpstr>
      <vt:lpstr>'Capital Asset Condition'!Print_Area</vt:lpstr>
      <vt:lpstr>'Cash Balance Sufficiency'!Print_Area</vt:lpstr>
      <vt:lpstr>'Current Ratio'!Print_Area</vt:lpstr>
      <vt:lpstr>'Debt Load'!Print_Area</vt:lpstr>
      <vt:lpstr>'Operating Margin'!Print_Area</vt:lpstr>
    </vt:vector>
  </TitlesOfParts>
  <Company>Washington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Washington State Auditor's Office</dc:creator>
  <cp:lastModifiedBy>Khokhar, Sonia (SAO)</cp:lastModifiedBy>
  <cp:lastPrinted>2019-03-28T21:23:08Z</cp:lastPrinted>
  <dcterms:created xsi:type="dcterms:W3CDTF">2010-02-04T16:41:28Z</dcterms:created>
  <dcterms:modified xsi:type="dcterms:W3CDTF">2022-11-28T22:58:35Z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