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mc:AlternateContent xmlns:mc="http://schemas.openxmlformats.org/markup-compatibility/2006">
    <mc:Choice Requires="x15">
      <x15ac:absPath xmlns:x15ac="http://schemas.microsoft.com/office/spreadsheetml/2010/11/ac" url="C:\Users\heaths\appdata\local\temp\tm_temp\TM_3\"/>
    </mc:Choice>
  </mc:AlternateContent>
  <xr:revisionPtr revIDLastSave="0" documentId="13_ncr:1_{82B120FB-C0C9-4034-9917-6383E72EAD97}" xr6:coauthVersionLast="47" xr6:coauthVersionMax="47" xr10:uidLastSave="{00000000-0000-0000-0000-000000000000}"/>
  <bookViews>
    <workbookView xWindow="28680" yWindow="-120" windowWidth="29040" windowHeight="15840" activeTab="3" xr2:uid="{00000000-000D-0000-FFFF-FFFF00000000}"/>
  </bookViews>
  <sheets>
    <sheet name="Request" sheetId="4" r:id="rId1"/>
    <sheet name="UW" sheetId="2" r:id="rId2"/>
    <sheet name="CWU" sheetId="3" r:id="rId3"/>
    <sheet name="Mike Fudge" sheetId="5" r:id="rId4"/>
    <sheet name="Recycle" sheetId="6" r:id="rId5"/>
    <sheet name="Glassblowing" sheetId="7" r:id="rId6"/>
    <sheet name="Summit" sheetId="8" r:id="rId7"/>
  </sheets>
  <definedNames>
    <definedName name="_xlnm._FilterDatabase" localSheetId="2" hidden="1">CWU!$A$8:$G$8</definedName>
    <definedName name="TMB1190213966">'Mike Fudge'!$D$5</definedName>
    <definedName name="TMB1195841457">Summit!$B$6</definedName>
    <definedName name="TMB1524377957">Request!$H$9</definedName>
    <definedName name="TMB1543435100">'Mike Fudge'!$E$5</definedName>
    <definedName name="TMB1720708425">Recycle!$D$5</definedName>
    <definedName name="TMB174678142">Recycle!$F$5</definedName>
    <definedName name="TMB2099870746">Request!$H$6</definedName>
    <definedName name="TMB586169944">Glassblowing!$F$5</definedName>
    <definedName name="TMB773075285">Glassblowing!$D$5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4" l="1"/>
  <c r="E12" i="8"/>
  <c r="D27" i="4" s="1"/>
  <c r="D20" i="4"/>
  <c r="E10" i="7"/>
  <c r="D17" i="4"/>
  <c r="E12" i="6"/>
  <c r="E12" i="5"/>
  <c r="D12" i="4" s="1"/>
  <c r="D26" i="4"/>
  <c r="D23" i="4"/>
  <c r="D22" i="4"/>
  <c r="D15" i="4"/>
  <c r="D11" i="4"/>
</calcChain>
</file>

<file path=xl/sharedStrings.xml><?xml version="1.0" encoding="utf-8"?>
<sst xmlns="http://schemas.openxmlformats.org/spreadsheetml/2006/main" count="352" uniqueCount="204">
  <si>
    <t>Invoice Date</t>
  </si>
  <si>
    <t>Invoice Number</t>
  </si>
  <si>
    <t>PO Number</t>
  </si>
  <si>
    <t>Description</t>
  </si>
  <si>
    <t>Amount</t>
  </si>
  <si>
    <t>Net Amount</t>
  </si>
  <si>
    <t>Due Date</t>
  </si>
  <si>
    <t>ID 2233259 Santiago</t>
  </si>
  <si>
    <t>Loreidy Santiago 22332</t>
  </si>
  <si>
    <t>Student ID 2233259</t>
  </si>
  <si>
    <t>M FUDGE ID 1732339</t>
  </si>
  <si>
    <t>ANNA POWELL SCHOLARSHI</t>
  </si>
  <si>
    <t>K FUDGE ID 1732326</t>
  </si>
  <si>
    <t>SCHOLARSHIP AWARD TO K</t>
  </si>
  <si>
    <t>ID 1732339</t>
  </si>
  <si>
    <t>SCHOLARSHIP AWARD TO M</t>
  </si>
  <si>
    <t>ID 1732326</t>
  </si>
  <si>
    <t>To review for any unusual activity</t>
  </si>
  <si>
    <t>The prior accounts payable clerk had children that attended the University of Washington. We evaluated this vendor to ensure the District did not make any unallowable payments to the college. No unauthorized payments were identified.</t>
  </si>
  <si>
    <t>Auditor Comment</t>
  </si>
  <si>
    <t>Scholarship awards- expected and allowable</t>
  </si>
  <si>
    <t>Conclusion:</t>
  </si>
  <si>
    <t>Purpose:</t>
  </si>
  <si>
    <t>Details:</t>
  </si>
  <si>
    <t>CWU_SFS_000000023085</t>
  </si>
  <si>
    <t>Hyatt Running Start Fe</t>
  </si>
  <si>
    <t>cwu_SFS_000000022964</t>
  </si>
  <si>
    <t>Kiera Simone Hyatt Spr</t>
  </si>
  <si>
    <t>00000002296402</t>
  </si>
  <si>
    <t>Kiera Simone Hyatt ID</t>
  </si>
  <si>
    <t>CWU_SFS_000002218991</t>
  </si>
  <si>
    <t>HYATT FEE FOR RUNNING</t>
  </si>
  <si>
    <t>CWU_SFS_000002218738</t>
  </si>
  <si>
    <t>SANTIAGO FEES FOR RUNN</t>
  </si>
  <si>
    <t>SPRING2021</t>
  </si>
  <si>
    <t>RUNNING START 2021 SPR</t>
  </si>
  <si>
    <t>RUNNINGSTARTWINTER</t>
  </si>
  <si>
    <t>RUNNING START - WINTER</t>
  </si>
  <si>
    <t>CWURUNNINGSTART20-21</t>
  </si>
  <si>
    <t>SPRING QRT. SPRING QRT</t>
  </si>
  <si>
    <t>DEHUFFS40873684</t>
  </si>
  <si>
    <t>EASTON SCHOOL ANNA C.</t>
  </si>
  <si>
    <t>30795366</t>
  </si>
  <si>
    <t>RUNNING START PROGRAM</t>
  </si>
  <si>
    <t>16613</t>
  </si>
  <si>
    <t>Spring 2022</t>
  </si>
  <si>
    <t>Spring Quarter - 3 stu</t>
  </si>
  <si>
    <t>Fall 2022</t>
  </si>
  <si>
    <t>Fall quarter - 3 stude</t>
  </si>
  <si>
    <t>Winter 2022</t>
  </si>
  <si>
    <t>Winter Quarter (3 stud</t>
  </si>
  <si>
    <t>Fall 2021</t>
  </si>
  <si>
    <t>Fall Quarter (3 studen</t>
  </si>
  <si>
    <t>STAFF SCHOLARSHIP SENE</t>
  </si>
  <si>
    <t>DEHUFF40873684</t>
  </si>
  <si>
    <t>STUDENT - SENECA DEHUF</t>
  </si>
  <si>
    <t>WINTERSPRINGQRT</t>
  </si>
  <si>
    <t>CENTRAL WASHINGTON UNI</t>
  </si>
  <si>
    <t>FALL2019</t>
  </si>
  <si>
    <t>EASTONRUNNINGSTART</t>
  </si>
  <si>
    <t>EASTON RUNNING START S</t>
  </si>
  <si>
    <t>EASTONRS2019</t>
  </si>
  <si>
    <t>RUNNING START FALL QRT</t>
  </si>
  <si>
    <t>RS201718</t>
  </si>
  <si>
    <t>REPLACEMENT CHECK FOR</t>
  </si>
  <si>
    <t>VOIDINCORRECTCHECK20</t>
  </si>
  <si>
    <t>VOIDING CHECK #22889 P</t>
  </si>
  <si>
    <t>RS20172018</t>
  </si>
  <si>
    <t>RUNNING START -2017 20</t>
  </si>
  <si>
    <t>WINTER2017RS</t>
  </si>
  <si>
    <t>WINTER RUNNING START -</t>
  </si>
  <si>
    <t>FALL2017RS</t>
  </si>
  <si>
    <t>RUNNING START -11-01-1</t>
  </si>
  <si>
    <t>480315 EASTON</t>
  </si>
  <si>
    <t>RUNNING START STUDENTS</t>
  </si>
  <si>
    <t>EASTONHS480315</t>
  </si>
  <si>
    <t>RUNNING START FALL 201</t>
  </si>
  <si>
    <t>RAWINTER2016</t>
  </si>
  <si>
    <t>RSFALL2015</t>
  </si>
  <si>
    <t>RUNNING START - FALL 2</t>
  </si>
  <si>
    <t>RUNNINGSTART2015</t>
  </si>
  <si>
    <t>RUNNING START TUTION I</t>
  </si>
  <si>
    <t>DICKMAN, HAILEY</t>
  </si>
  <si>
    <t>DICKMAN, HAILEY SCHOLA</t>
  </si>
  <si>
    <t>FREE SCHOLARSHP</t>
  </si>
  <si>
    <t>24101205</t>
  </si>
  <si>
    <t>23766052</t>
  </si>
  <si>
    <t>CWU_TPC_0003741</t>
  </si>
  <si>
    <t>CWU ORG 5194</t>
  </si>
  <si>
    <t>3458</t>
  </si>
  <si>
    <t>CWUTPC000003259</t>
  </si>
  <si>
    <t>OK- no dehuff payment</t>
  </si>
  <si>
    <t>ok- no tuition payments included</t>
  </si>
  <si>
    <t>DIAMOND EVENT PLANNING FLORAL</t>
  </si>
  <si>
    <t>DIAMOND 000</t>
  </si>
  <si>
    <t>FUDGE MIKE</t>
  </si>
  <si>
    <t>FUDGEMIK001</t>
  </si>
  <si>
    <t>INSIDE MEXICO</t>
  </si>
  <si>
    <t>INSIDE M000</t>
  </si>
  <si>
    <t>LOUISVILLE QUEST</t>
  </si>
  <si>
    <t>LOUISVIL000</t>
  </si>
  <si>
    <t>PRESTWICK HOUSE</t>
  </si>
  <si>
    <t>PRESTWIC000</t>
  </si>
  <si>
    <t>Q WEST</t>
  </si>
  <si>
    <t>Q    WES000</t>
  </si>
  <si>
    <t>RECYCLE BIKE SHOP</t>
  </si>
  <si>
    <t>RECYCLE 000</t>
  </si>
  <si>
    <t>RED ROBIN RESTAURANT</t>
  </si>
  <si>
    <t>RED ROBI000</t>
  </si>
  <si>
    <t>SEATTLE AQUARIUM</t>
  </si>
  <si>
    <t>SEATTLE 001</t>
  </si>
  <si>
    <t>SEATTLE GLASSBLOWING STUDIO</t>
  </si>
  <si>
    <t>SEATTLE 004</t>
  </si>
  <si>
    <t>SEATTLE POTTERY LLC</t>
  </si>
  <si>
    <t>SEATTLE 006</t>
  </si>
  <si>
    <t>SHAPE</t>
  </si>
  <si>
    <t>SHAPE   000</t>
  </si>
  <si>
    <t>SLIDE WATERS PARK</t>
  </si>
  <si>
    <t>SLIDE WA000</t>
  </si>
  <si>
    <t>STATE HWY DIST #5 CREDIT UNION</t>
  </si>
  <si>
    <t>STATE HW000</t>
  </si>
  <si>
    <t>STERLING SAVINGS BANK</t>
  </si>
  <si>
    <t>STERLING001</t>
  </si>
  <si>
    <t>SURF N' SLIDE WATER PARK</t>
  </si>
  <si>
    <t>SURF N' 000</t>
  </si>
  <si>
    <t>THE SUMMIT AT SNOQUALMIE</t>
  </si>
  <si>
    <t>THE SUMM000</t>
  </si>
  <si>
    <t>WOODLAND PARK ZOO</t>
  </si>
  <si>
    <t>WOODLAND000</t>
  </si>
  <si>
    <t>YAKIMA FEDERAL SAVINGS &amp; LOAN</t>
  </si>
  <si>
    <t>YAKIMA F001</t>
  </si>
  <si>
    <t>Roses for graduation, no further testing needed</t>
  </si>
  <si>
    <t>See testing on Mike Fudge tab</t>
  </si>
  <si>
    <t>One transaction for Archery nationals, no further testing needed</t>
  </si>
  <si>
    <t>purchase of books, no further testing needed</t>
  </si>
  <si>
    <t>Elementary field trip, no further testing needed</t>
  </si>
  <si>
    <t xml:space="preserve"> Art supplies, no further testing needed</t>
  </si>
  <si>
    <t>Health education conference, no further testing needed</t>
  </si>
  <si>
    <t>Annual end of year field trip, no further testing needed</t>
  </si>
  <si>
    <t>Monthly phone payments, no further testing needed</t>
  </si>
  <si>
    <t>Supported</t>
  </si>
  <si>
    <t>Allowable</t>
  </si>
  <si>
    <t>For a District purpose?</t>
  </si>
  <si>
    <t>reimburse purchase of</t>
  </si>
  <si>
    <t>REIMBURSEMENTARCHERY</t>
  </si>
  <si>
    <t>REIMBURSEMENT-AIRLIN</t>
  </si>
  <si>
    <t>ARCHERY052015</t>
  </si>
  <si>
    <t>REIMBURSEMENT- EXPENS</t>
  </si>
  <si>
    <t>N</t>
  </si>
  <si>
    <t>Total</t>
  </si>
  <si>
    <t>See testing on Recycle tab</t>
  </si>
  <si>
    <t>LAYAWAYRECYCLE2016</t>
  </si>
  <si>
    <t>Bike and Equipment</t>
  </si>
  <si>
    <t>EASTONLAYAWAY</t>
  </si>
  <si>
    <t>Equipment for Bikes</t>
  </si>
  <si>
    <t>Specialized Roll Bikes</t>
  </si>
  <si>
    <t>3 person lesson 5/25</t>
  </si>
  <si>
    <t>See testing on Glassblowing tab</t>
  </si>
  <si>
    <t>ESD-1</t>
  </si>
  <si>
    <t>CHR-r</t>
  </si>
  <si>
    <t>Ski/ Snowboard lessons</t>
  </si>
  <si>
    <t>EastonSchool-1</t>
  </si>
  <si>
    <t>Outdoor Club Skiing Tr</t>
  </si>
  <si>
    <t>Not supported, unable to tell if this is for a District purpose.</t>
  </si>
  <si>
    <t>No transactions</t>
  </si>
  <si>
    <t>CASH</t>
  </si>
  <si>
    <t>CASH 000</t>
  </si>
  <si>
    <t>Meal money for archers, one transaction</t>
  </si>
  <si>
    <t>FITBIT</t>
  </si>
  <si>
    <t>To review for any unusual activity.</t>
  </si>
  <si>
    <t>We did not identify any unusual activity.</t>
  </si>
  <si>
    <t>Scholarship Payment- See testing of scholarships at G.7</t>
  </si>
  <si>
    <t>The prior superintendent had children that attended Central Washington University. We specifically asked to review invoices between fall 2018 and fall 2022 because this is the timeframe we expected that child to attend the college. We evaluated this vendor to ensure the District did not make any unallowable payments to the college. We evaluated scholarship payments at G.7. No unauthorized payments were identified.</t>
  </si>
  <si>
    <t>To identify any unusual activity</t>
  </si>
  <si>
    <t>This vendor is the spouse of the prior business manager, and has never been an employee of the District. These charges were not supported; therefore, we are unable to tell if there are allowable or for a District purpose.</t>
  </si>
  <si>
    <t>There are some bikes on hand at the District. We are unable to determine if the bikes on hand are the same bikes purchased here due to inadequate internal controls.</t>
  </si>
  <si>
    <t>To identify unusual activity.</t>
  </si>
  <si>
    <t>We selected this vendor due to the large dollar amount and because schools don't typically purchase bicycles. The District was unable to find any supporting documentation to show the bicycles were purchased for the school. The District does have some bicycles in the building, but due to inadequate internal controls, we are unable to determine if these are the bikes purchased from this vendor.</t>
  </si>
  <si>
    <t>To identify unusual activity</t>
  </si>
  <si>
    <t>The payment to this vendor is for a three person glass blowing lesson on a Friday afternoon. While this may be a legitimate purchase for an art class, we are unable to determine the nature of the course due to inadequate supporting documentation.</t>
  </si>
  <si>
    <t>Y</t>
  </si>
  <si>
    <t xml:space="preserve">Conclusion: </t>
  </si>
  <si>
    <t>To identify vendors for further testing.</t>
  </si>
  <si>
    <t>Vendor</t>
  </si>
  <si>
    <t>Vendor ID</t>
  </si>
  <si>
    <t>See testing on Summit tab.</t>
  </si>
  <si>
    <t>These transactions are unsupported transactions for the Summit at Snoqualmie. We were able to find similar supported transactions in other years that were Ski and Snowboard lessons for the Outdoor Club.  Based on the other support from different years, these amounts appear reasonable. We will issue a recommendation related to records retention.</t>
  </si>
  <si>
    <t>The summit at Snoqualmie</t>
  </si>
  <si>
    <t>May 25 is a FRIDAY</t>
  </si>
  <si>
    <t>We identified $1,420 in questionable transactions.</t>
  </si>
  <si>
    <t>We identified $14,877 in questionable transactions.</t>
  </si>
  <si>
    <t>We identified $400 in questionable transactions.</t>
  </si>
  <si>
    <t xml:space="preserve">No unusual activity identified. </t>
  </si>
  <si>
    <t>Total questionable amount</t>
  </si>
  <si>
    <t>Questionable amount</t>
  </si>
  <si>
    <t>We reviewed vendors for further testing and identified items for further testing. We identified $16,697 in questionable transactions.</t>
  </si>
  <si>
    <t xml:space="preserve">We reviewed the District Master vendor list to identify any particularly risky vendors. Based on our review, we asked Katherine Renton, Accounts Payable, to run detailed transaction reports to show individual expenditures made to each of the identified vendors. For those vendors that had multiple transactions, we expanded our testing onto separate tabs. For those vendors that had minimal transactions, or no transactions, we summarized the activity on the request tab. We identified unusual or unsupported activity for some of the selected vendors. </t>
  </si>
  <si>
    <t>Total amount charged to District</t>
  </si>
  <si>
    <t xml:space="preserve">This vendor is the spouse of the prior business manager, and has never been an employee of the District. These charges were not supported; therefore, we are unable to tell if there are allowable or for a District purpose.
</t>
  </si>
  <si>
    <t>Conclusion</t>
  </si>
  <si>
    <t>While this charge may be for a District purpose, because the District did not maintain documentation to support this purchase and it does not appear to be enough for a class field trip, we will question these costs.</t>
  </si>
  <si>
    <t xml:space="preserve"> 30 Fitbits for PE class</t>
  </si>
  <si>
    <t>Current District staff are unable to recall Fitbits being purchased for the District and they are not / have not been added to any District inventory. As such, we will question these costs.</t>
  </si>
  <si>
    <t>This cash transaction was paid out for meals for the archery team. This is the only cash transaction for the team. The coach did not provide any supporting documentation. Because it is unusual, there is no supporting documentation, and it is a cash transaction, we are questioning these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</si>
</sst>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5" x14ac:knownFonts="1">
    <font>
      <sz val="11"/>
      <color rgb="FF000000"/>
      <name val="Calibri"/>
      <family val="2"/>
    </font>
    <font>
      <b/>
      <sz val="11"/>
      <color rgb="FF000000"/>
      <name val="Calibri"/>
      <family val="2"/>
    </font>
    <font>
      <sz val="11"/>
      <color rgb="FFFF0000"/>
      <name val="Calibri"/>
      <family val="2"/>
    </font>
    <font>
      <sz val="11"/>
      <color rgb="FF000000"/>
      <name val="Calibri"/>
      <family val="2"/>
    </font>
    <font>
      <sz val="11"/>
      <color theme="1"/>
      <name val="Calibri"/>
      <family val="2"/>
    </font>
  </fonts>
  <fills count="6">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399975585192419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applyBorder="0"/>
    <xf numFmtId="44" fontId="3" fillId="0" borderId="0" applyFont="0" applyFill="0" applyBorder="0" applyAlignment="0" applyProtection="0"/>
  </cellStyleXfs>
  <cellXfs count="53">
    <xf numFmtId="0" fontId="0" fillId="0" borderId="0" xfId="0"/>
    <xf numFmtId="0" fontId="1" fillId="0" borderId="0" xfId="0" applyFont="1"/>
    <xf numFmtId="44" fontId="0" fillId="0" borderId="0" xfId="1" applyFont="1"/>
    <xf numFmtId="44" fontId="0" fillId="0" borderId="0" xfId="0" applyNumberFormat="1"/>
    <xf numFmtId="0" fontId="1" fillId="2" borderId="1" xfId="0" applyFont="1" applyFill="1" applyBorder="1"/>
    <xf numFmtId="164" fontId="0" fillId="0" borderId="1" xfId="0" applyNumberFormat="1" applyBorder="1"/>
    <xf numFmtId="0" fontId="0" fillId="0" borderId="1" xfId="0" applyBorder="1"/>
    <xf numFmtId="44" fontId="0" fillId="0" borderId="1" xfId="1" applyFont="1" applyBorder="1"/>
    <xf numFmtId="44" fontId="2" fillId="0" borderId="1" xfId="1" applyFont="1" applyBorder="1"/>
    <xf numFmtId="164" fontId="0" fillId="0" borderId="2" xfId="0" applyNumberFormat="1" applyBorder="1"/>
    <xf numFmtId="0" fontId="0" fillId="0" borderId="2" xfId="0" applyBorder="1"/>
    <xf numFmtId="164" fontId="0" fillId="0" borderId="3" xfId="0" applyNumberFormat="1" applyBorder="1"/>
    <xf numFmtId="0" fontId="0" fillId="0" borderId="3" xfId="0" applyBorder="1"/>
    <xf numFmtId="164" fontId="0" fillId="4" borderId="4" xfId="0" applyNumberFormat="1" applyFill="1" applyBorder="1"/>
    <xf numFmtId="0" fontId="0" fillId="4" borderId="5" xfId="0" applyFill="1" applyBorder="1"/>
    <xf numFmtId="164" fontId="0" fillId="4" borderId="5" xfId="0" applyNumberFormat="1" applyFill="1" applyBorder="1"/>
    <xf numFmtId="0" fontId="0" fillId="4" borderId="6" xfId="0" applyFill="1" applyBorder="1"/>
    <xf numFmtId="164" fontId="0" fillId="4" borderId="7" xfId="0" applyNumberFormat="1" applyFill="1" applyBorder="1"/>
    <xf numFmtId="0" fontId="0" fillId="4" borderId="1" xfId="0" applyFill="1" applyBorder="1"/>
    <xf numFmtId="164" fontId="0" fillId="4" borderId="1" xfId="0" applyNumberFormat="1" applyFill="1" applyBorder="1"/>
    <xf numFmtId="0" fontId="0" fillId="4" borderId="8" xfId="0" applyFill="1" applyBorder="1"/>
    <xf numFmtId="164" fontId="0" fillId="4" borderId="9" xfId="0" applyNumberFormat="1" applyFill="1" applyBorder="1"/>
    <xf numFmtId="0" fontId="0" fillId="4" borderId="10" xfId="0" applyFill="1" applyBorder="1"/>
    <xf numFmtId="164" fontId="0" fillId="4" borderId="10" xfId="0" applyNumberFormat="1" applyFill="1" applyBorder="1"/>
    <xf numFmtId="0" fontId="0" fillId="4" borderId="11" xfId="0" applyFill="1" applyBorder="1"/>
    <xf numFmtId="14" fontId="0" fillId="0" borderId="1" xfId="0" applyNumberFormat="1" applyBorder="1"/>
    <xf numFmtId="14" fontId="0" fillId="0" borderId="3" xfId="0" applyNumberFormat="1" applyBorder="1"/>
    <xf numFmtId="0" fontId="0" fillId="0" borderId="3" xfId="0" applyBorder="1" applyAlignment="1">
      <alignment horizontal="left"/>
    </xf>
    <xf numFmtId="44" fontId="0" fillId="0" borderId="3" xfId="1" applyFont="1" applyBorder="1"/>
    <xf numFmtId="0" fontId="1" fillId="3" borderId="12" xfId="0" applyFont="1" applyFill="1" applyBorder="1"/>
    <xf numFmtId="0" fontId="1" fillId="3" borderId="13" xfId="0" applyFont="1" applyFill="1" applyBorder="1"/>
    <xf numFmtId="0" fontId="1" fillId="3" borderId="14" xfId="0" applyFont="1" applyFill="1" applyBorder="1"/>
    <xf numFmtId="44" fontId="1" fillId="0" borderId="0" xfId="0" applyNumberFormat="1" applyFont="1"/>
    <xf numFmtId="1" fontId="0" fillId="0" borderId="1" xfId="0" applyNumberFormat="1" applyBorder="1" applyAlignment="1">
      <alignment horizontal="left"/>
    </xf>
    <xf numFmtId="44" fontId="1" fillId="0" borderId="0" xfId="1" applyFont="1"/>
    <xf numFmtId="0" fontId="0" fillId="3" borderId="1" xfId="0" applyFill="1" applyBorder="1"/>
    <xf numFmtId="44" fontId="0" fillId="3" borderId="1" xfId="1" applyFont="1" applyFill="1" applyBorder="1"/>
    <xf numFmtId="44" fontId="4" fillId="3" borderId="1" xfId="1" applyFont="1" applyFill="1" applyBorder="1"/>
    <xf numFmtId="0" fontId="4" fillId="3" borderId="1" xfId="0" applyFont="1" applyFill="1" applyBorder="1"/>
    <xf numFmtId="0" fontId="1" fillId="5" borderId="12" xfId="0" applyFont="1" applyFill="1" applyBorder="1"/>
    <xf numFmtId="0" fontId="1" fillId="5" borderId="13" xfId="0" applyFont="1" applyFill="1" applyBorder="1"/>
    <xf numFmtId="0" fontId="1" fillId="5" borderId="14" xfId="0" applyFont="1" applyFill="1" applyBorder="1"/>
    <xf numFmtId="0" fontId="1" fillId="5" borderId="15" xfId="0" applyFont="1" applyFill="1" applyBorder="1"/>
    <xf numFmtId="0" fontId="1" fillId="5" borderId="13" xfId="0" applyFont="1" applyFill="1" applyBorder="1" applyAlignment="1">
      <alignment wrapText="1"/>
    </xf>
    <xf numFmtId="0" fontId="0" fillId="0" borderId="0" xfId="0" applyAlignment="1">
      <alignment horizontal="left" vertical="top"/>
    </xf>
    <xf numFmtId="0" fontId="0" fillId="0" borderId="0" xfId="0" applyAlignment="1">
      <alignment horizontal="left" vertical="top" wrapText="1"/>
    </xf>
    <xf numFmtId="0" fontId="1" fillId="0" borderId="0" xfId="0" applyFont="1" applyAlignment="1">
      <alignment horizontal="left" vertical="center"/>
    </xf>
    <xf numFmtId="0" fontId="0" fillId="0" borderId="1" xfId="0" applyBorder="1" applyAlignment="1">
      <alignment horizontal="center" vertical="center"/>
    </xf>
    <xf numFmtId="0" fontId="0" fillId="0" borderId="0" xfId="0" applyAlignment="1">
      <alignment horizontal="left"/>
    </xf>
    <xf numFmtId="0" fontId="0" fillId="0" borderId="3" xfId="0" applyBorder="1" applyAlignment="1">
      <alignment horizontal="left" vertical="top" wrapText="1"/>
    </xf>
    <xf numFmtId="0" fontId="0" fillId="0" borderId="1" xfId="0" applyBorder="1" applyAlignment="1">
      <alignment horizontal="left" vertical="top" wrapText="1"/>
    </xf>
    <xf numFmtId="0" fontId="0" fillId="3" borderId="1" xfId="0" applyFill="1" applyBorder="1" applyAlignment="1">
      <alignment wrapText="1"/>
    </xf>
    <xf numFmtId="0" fontId="1" fillId="5" borderId="16" xfId="0" applyFont="1" applyFill="1" applyBorder="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F349A-A6F4-4274-B20A-ECB4C60484F9}">
  <dimension ref="A1:G33"/>
  <sheetViews>
    <sheetView workbookViewId="0">
      <selection activeCell="G30" sqref="G30"/>
    </sheetView>
  </sheetViews>
  <sheetFormatPr defaultRowHeight="15" x14ac:dyDescent="0.25"/>
  <cols>
    <col min="1" max="1" width="11.28515625" bestFit="1" customWidth="1"/>
    <col min="2" max="2" width="33.85546875" bestFit="1" customWidth="1"/>
    <col min="3" max="3" width="15" bestFit="1" customWidth="1"/>
    <col min="4" max="4" width="26.7109375" bestFit="1" customWidth="1"/>
    <col min="5" max="5" width="26.7109375" customWidth="1"/>
    <col min="6" max="6" width="57.5703125" customWidth="1"/>
    <col min="7" max="7" width="67.85546875" customWidth="1"/>
  </cols>
  <sheetData>
    <row r="1" spans="1:7" x14ac:dyDescent="0.25">
      <c r="A1" s="1" t="s">
        <v>22</v>
      </c>
      <c r="B1" s="44" t="s">
        <v>182</v>
      </c>
      <c r="C1" s="44"/>
      <c r="D1" s="44"/>
      <c r="E1" s="44"/>
      <c r="F1" s="44"/>
    </row>
    <row r="2" spans="1:7" x14ac:dyDescent="0.25">
      <c r="A2" s="46" t="s">
        <v>23</v>
      </c>
      <c r="B2" s="45" t="s">
        <v>196</v>
      </c>
      <c r="C2" s="45"/>
      <c r="D2" s="45"/>
      <c r="E2" s="45"/>
      <c r="F2" s="45"/>
    </row>
    <row r="3" spans="1:7" x14ac:dyDescent="0.25">
      <c r="A3" s="46"/>
      <c r="B3" s="45"/>
      <c r="C3" s="45"/>
      <c r="D3" s="45"/>
      <c r="E3" s="45"/>
      <c r="F3" s="45"/>
    </row>
    <row r="4" spans="1:7" x14ac:dyDescent="0.25">
      <c r="A4" s="46"/>
      <c r="B4" s="45"/>
      <c r="C4" s="45"/>
      <c r="D4" s="45"/>
      <c r="E4" s="45"/>
      <c r="F4" s="45"/>
    </row>
    <row r="5" spans="1:7" x14ac:dyDescent="0.25">
      <c r="A5" s="46"/>
      <c r="B5" s="45"/>
      <c r="C5" s="45"/>
      <c r="D5" s="45"/>
      <c r="E5" s="45"/>
      <c r="F5" s="45"/>
    </row>
    <row r="6" spans="1:7" x14ac:dyDescent="0.25">
      <c r="A6" s="46"/>
      <c r="B6" s="45"/>
      <c r="C6" s="45"/>
      <c r="D6" s="45"/>
      <c r="E6" s="45"/>
      <c r="F6" s="45"/>
    </row>
    <row r="7" spans="1:7" x14ac:dyDescent="0.25">
      <c r="A7" s="46"/>
      <c r="B7" s="45"/>
      <c r="C7" s="45"/>
      <c r="D7" s="45"/>
      <c r="E7" s="45"/>
      <c r="F7" s="45"/>
    </row>
    <row r="8" spans="1:7" x14ac:dyDescent="0.25">
      <c r="A8" s="1" t="s">
        <v>21</v>
      </c>
      <c r="B8" t="s">
        <v>195</v>
      </c>
      <c r="D8" s="2"/>
      <c r="E8" s="2"/>
    </row>
    <row r="9" spans="1:7" ht="15.75" thickBot="1" x14ac:dyDescent="0.3"/>
    <row r="10" spans="1:7" ht="30.75" thickBot="1" x14ac:dyDescent="0.3">
      <c r="B10" s="39" t="s">
        <v>183</v>
      </c>
      <c r="C10" s="40" t="s">
        <v>184</v>
      </c>
      <c r="D10" s="43" t="s">
        <v>197</v>
      </c>
      <c r="E10" s="42" t="s">
        <v>194</v>
      </c>
      <c r="F10" s="41" t="s">
        <v>19</v>
      </c>
      <c r="G10" s="52" t="s">
        <v>199</v>
      </c>
    </row>
    <row r="11" spans="1:7" x14ac:dyDescent="0.25">
      <c r="B11" s="12" t="s">
        <v>93</v>
      </c>
      <c r="C11" s="12" t="s">
        <v>94</v>
      </c>
      <c r="D11" s="28">
        <f>99.6+299.57+250</f>
        <v>649.16999999999996</v>
      </c>
      <c r="E11" s="28">
        <v>0</v>
      </c>
      <c r="F11" s="12" t="s">
        <v>131</v>
      </c>
      <c r="G11" s="12"/>
    </row>
    <row r="12" spans="1:7" ht="105" x14ac:dyDescent="0.25">
      <c r="B12" s="35" t="s">
        <v>95</v>
      </c>
      <c r="C12" s="35" t="s">
        <v>96</v>
      </c>
      <c r="D12" s="36">
        <f>'Mike Fudge'!E12</f>
        <v>1419.6100000000001</v>
      </c>
      <c r="E12" s="36">
        <v>1419.61</v>
      </c>
      <c r="F12" s="35" t="s">
        <v>132</v>
      </c>
      <c r="G12" s="51" t="s">
        <v>198</v>
      </c>
    </row>
    <row r="13" spans="1:7" x14ac:dyDescent="0.25">
      <c r="B13" s="6" t="s">
        <v>97</v>
      </c>
      <c r="C13" s="6" t="s">
        <v>98</v>
      </c>
      <c r="D13" s="7">
        <v>0</v>
      </c>
      <c r="E13" s="7">
        <v>0</v>
      </c>
      <c r="F13" s="6" t="s">
        <v>164</v>
      </c>
      <c r="G13" s="6"/>
    </row>
    <row r="14" spans="1:7" x14ac:dyDescent="0.25">
      <c r="B14" s="6" t="s">
        <v>99</v>
      </c>
      <c r="C14" s="6" t="s">
        <v>100</v>
      </c>
      <c r="D14" s="7">
        <v>160</v>
      </c>
      <c r="E14" s="7">
        <v>0</v>
      </c>
      <c r="F14" s="6" t="s">
        <v>133</v>
      </c>
      <c r="G14" s="6"/>
    </row>
    <row r="15" spans="1:7" x14ac:dyDescent="0.25">
      <c r="B15" s="6" t="s">
        <v>101</v>
      </c>
      <c r="C15" s="6" t="s">
        <v>102</v>
      </c>
      <c r="D15" s="7">
        <f>827.36+67.8</f>
        <v>895.16</v>
      </c>
      <c r="E15" s="7">
        <v>0</v>
      </c>
      <c r="F15" s="6" t="s">
        <v>134</v>
      </c>
      <c r="G15" s="6"/>
    </row>
    <row r="16" spans="1:7" x14ac:dyDescent="0.25">
      <c r="B16" s="6" t="s">
        <v>103</v>
      </c>
      <c r="C16" s="6" t="s">
        <v>104</v>
      </c>
      <c r="D16" s="7">
        <v>6143.38</v>
      </c>
      <c r="E16" s="7">
        <v>0</v>
      </c>
      <c r="F16" s="6" t="s">
        <v>139</v>
      </c>
      <c r="G16" s="6"/>
    </row>
    <row r="17" spans="2:7" ht="90" x14ac:dyDescent="0.25">
      <c r="B17" s="35" t="s">
        <v>105</v>
      </c>
      <c r="C17" s="35" t="s">
        <v>106</v>
      </c>
      <c r="D17" s="36">
        <f>Recycle!E12</f>
        <v>14877.19</v>
      </c>
      <c r="E17" s="36">
        <v>14877.19</v>
      </c>
      <c r="F17" s="35" t="s">
        <v>150</v>
      </c>
      <c r="G17" s="51" t="s">
        <v>177</v>
      </c>
    </row>
    <row r="18" spans="2:7" x14ac:dyDescent="0.25">
      <c r="B18" s="6" t="s">
        <v>107</v>
      </c>
      <c r="C18" s="6" t="s">
        <v>108</v>
      </c>
      <c r="D18" s="7">
        <v>0</v>
      </c>
      <c r="E18" s="7">
        <v>0</v>
      </c>
      <c r="F18" s="6" t="s">
        <v>164</v>
      </c>
      <c r="G18" s="6"/>
    </row>
    <row r="19" spans="2:7" x14ac:dyDescent="0.25">
      <c r="B19" s="6" t="s">
        <v>109</v>
      </c>
      <c r="C19" s="6" t="s">
        <v>110</v>
      </c>
      <c r="D19" s="7">
        <v>657</v>
      </c>
      <c r="E19" s="7">
        <v>0</v>
      </c>
      <c r="F19" s="6" t="s">
        <v>135</v>
      </c>
      <c r="G19" s="6"/>
    </row>
    <row r="20" spans="2:7" ht="60" x14ac:dyDescent="0.25">
      <c r="B20" s="35" t="s">
        <v>111</v>
      </c>
      <c r="C20" s="35" t="s">
        <v>112</v>
      </c>
      <c r="D20" s="37">
        <f>Glassblowing!E10</f>
        <v>400</v>
      </c>
      <c r="E20" s="37">
        <v>400</v>
      </c>
      <c r="F20" s="38" t="s">
        <v>157</v>
      </c>
      <c r="G20" s="51" t="s">
        <v>179</v>
      </c>
    </row>
    <row r="21" spans="2:7" x14ac:dyDescent="0.25">
      <c r="B21" s="6" t="s">
        <v>113</v>
      </c>
      <c r="C21" s="6" t="s">
        <v>114</v>
      </c>
      <c r="D21" s="7">
        <v>113</v>
      </c>
      <c r="E21" s="7">
        <v>0</v>
      </c>
      <c r="F21" s="6" t="s">
        <v>136</v>
      </c>
      <c r="G21" s="6"/>
    </row>
    <row r="22" spans="2:7" x14ac:dyDescent="0.25">
      <c r="B22" s="6" t="s">
        <v>115</v>
      </c>
      <c r="C22" s="6" t="s">
        <v>116</v>
      </c>
      <c r="D22" s="7">
        <f>75+140+80+80+170+225</f>
        <v>770</v>
      </c>
      <c r="E22" s="7">
        <v>0</v>
      </c>
      <c r="F22" s="6" t="s">
        <v>137</v>
      </c>
      <c r="G22" s="6"/>
    </row>
    <row r="23" spans="2:7" x14ac:dyDescent="0.25">
      <c r="B23" s="6" t="s">
        <v>117</v>
      </c>
      <c r="C23" s="6" t="s">
        <v>118</v>
      </c>
      <c r="D23" s="7">
        <f>900+700+930+320+350+300</f>
        <v>3500</v>
      </c>
      <c r="E23" s="7">
        <v>0</v>
      </c>
      <c r="F23" s="6" t="s">
        <v>138</v>
      </c>
      <c r="G23" s="6"/>
    </row>
    <row r="24" spans="2:7" x14ac:dyDescent="0.25">
      <c r="B24" s="6" t="s">
        <v>119</v>
      </c>
      <c r="C24" s="6" t="s">
        <v>120</v>
      </c>
      <c r="D24" s="7">
        <v>0</v>
      </c>
      <c r="E24" s="7">
        <v>0</v>
      </c>
      <c r="F24" s="6" t="s">
        <v>164</v>
      </c>
      <c r="G24" s="6"/>
    </row>
    <row r="25" spans="2:7" x14ac:dyDescent="0.25">
      <c r="B25" s="6" t="s">
        <v>121</v>
      </c>
      <c r="C25" s="6" t="s">
        <v>122</v>
      </c>
      <c r="D25" s="7">
        <v>0</v>
      </c>
      <c r="E25" s="7">
        <v>0</v>
      </c>
      <c r="F25" s="6" t="s">
        <v>164</v>
      </c>
      <c r="G25" s="6"/>
    </row>
    <row r="26" spans="2:7" x14ac:dyDescent="0.25">
      <c r="B26" s="6" t="s">
        <v>123</v>
      </c>
      <c r="C26" s="6" t="s">
        <v>124</v>
      </c>
      <c r="D26" s="7">
        <f>182+182+182</f>
        <v>546</v>
      </c>
      <c r="E26" s="7">
        <v>0</v>
      </c>
      <c r="F26" s="6" t="s">
        <v>138</v>
      </c>
      <c r="G26" s="6"/>
    </row>
    <row r="27" spans="2:7" ht="90" x14ac:dyDescent="0.25">
      <c r="B27" s="38" t="s">
        <v>125</v>
      </c>
      <c r="C27" s="38" t="s">
        <v>126</v>
      </c>
      <c r="D27" s="37">
        <f>Summit!E12</f>
        <v>2225</v>
      </c>
      <c r="E27" s="37">
        <v>0</v>
      </c>
      <c r="F27" s="38" t="s">
        <v>185</v>
      </c>
      <c r="G27" s="51" t="s">
        <v>186</v>
      </c>
    </row>
    <row r="28" spans="2:7" ht="45" x14ac:dyDescent="0.25">
      <c r="B28" s="35" t="s">
        <v>127</v>
      </c>
      <c r="C28" s="35" t="s">
        <v>128</v>
      </c>
      <c r="D28" s="37">
        <v>247</v>
      </c>
      <c r="E28" s="37">
        <v>0</v>
      </c>
      <c r="F28" s="35" t="s">
        <v>163</v>
      </c>
      <c r="G28" s="51" t="s">
        <v>200</v>
      </c>
    </row>
    <row r="29" spans="2:7" x14ac:dyDescent="0.25">
      <c r="B29" s="6" t="s">
        <v>129</v>
      </c>
      <c r="C29" s="6" t="s">
        <v>130</v>
      </c>
      <c r="D29" s="7">
        <v>0</v>
      </c>
      <c r="E29" s="7">
        <v>0</v>
      </c>
      <c r="F29" s="6" t="s">
        <v>164</v>
      </c>
      <c r="G29" s="6"/>
    </row>
    <row r="30" spans="2:7" ht="75" x14ac:dyDescent="0.25">
      <c r="B30" s="35" t="s">
        <v>165</v>
      </c>
      <c r="C30" s="35" t="s">
        <v>166</v>
      </c>
      <c r="D30" s="36">
        <v>2160</v>
      </c>
      <c r="E30" s="36">
        <v>0</v>
      </c>
      <c r="F30" s="35" t="s">
        <v>167</v>
      </c>
      <c r="G30" s="51" t="s">
        <v>203</v>
      </c>
    </row>
    <row r="31" spans="2:7" ht="45" x14ac:dyDescent="0.25">
      <c r="B31" s="6" t="s">
        <v>168</v>
      </c>
      <c r="C31" s="6"/>
      <c r="D31" s="6">
        <v>1576.26</v>
      </c>
      <c r="E31" s="7">
        <v>0</v>
      </c>
      <c r="F31" s="6" t="s">
        <v>201</v>
      </c>
      <c r="G31" s="51" t="s">
        <v>202</v>
      </c>
    </row>
    <row r="33" spans="4:5" x14ac:dyDescent="0.25">
      <c r="D33" t="s">
        <v>193</v>
      </c>
      <c r="E33" s="3">
        <f>SUM(E11:E31)</f>
        <v>16696.800000000003</v>
      </c>
    </row>
  </sheetData>
  <mergeCells count="3">
    <mergeCell ref="B1:F1"/>
    <mergeCell ref="B2:F7"/>
    <mergeCell ref="A2:A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9"/>
  <sheetViews>
    <sheetView workbookViewId="0">
      <selection activeCell="D8" sqref="D8"/>
    </sheetView>
  </sheetViews>
  <sheetFormatPr defaultRowHeight="15" x14ac:dyDescent="0.25"/>
  <cols>
    <col min="1" max="1" width="19.140625" customWidth="1"/>
    <col min="2" max="2" width="27.7109375" customWidth="1"/>
    <col min="3" max="3" width="16.7109375" customWidth="1"/>
    <col min="4" max="4" width="31.140625" customWidth="1"/>
    <col min="5" max="5" width="17.42578125" customWidth="1"/>
    <col min="6" max="6" width="59.42578125" customWidth="1"/>
  </cols>
  <sheetData>
    <row r="1" spans="1:6" x14ac:dyDescent="0.25">
      <c r="A1" s="1" t="s">
        <v>22</v>
      </c>
      <c r="B1" s="44" t="s">
        <v>169</v>
      </c>
      <c r="C1" s="44"/>
      <c r="D1" s="44"/>
      <c r="E1" s="44"/>
    </row>
    <row r="2" spans="1:6" x14ac:dyDescent="0.25">
      <c r="A2" s="46" t="s">
        <v>23</v>
      </c>
      <c r="B2" s="45" t="s">
        <v>18</v>
      </c>
      <c r="C2" s="45"/>
      <c r="D2" s="45"/>
      <c r="E2" s="45"/>
    </row>
    <row r="3" spans="1:6" x14ac:dyDescent="0.25">
      <c r="A3" s="46"/>
      <c r="B3" s="45"/>
      <c r="C3" s="45"/>
      <c r="D3" s="45"/>
      <c r="E3" s="45"/>
    </row>
    <row r="4" spans="1:6" x14ac:dyDescent="0.25">
      <c r="A4" s="46"/>
      <c r="B4" s="45"/>
      <c r="C4" s="45"/>
      <c r="D4" s="45"/>
      <c r="E4" s="45"/>
    </row>
    <row r="5" spans="1:6" x14ac:dyDescent="0.25">
      <c r="A5" s="1" t="s">
        <v>21</v>
      </c>
      <c r="B5" t="s">
        <v>170</v>
      </c>
    </row>
    <row r="7" spans="1:6" x14ac:dyDescent="0.25">
      <c r="A7" s="4" t="s">
        <v>0</v>
      </c>
      <c r="B7" s="4" t="s">
        <v>1</v>
      </c>
      <c r="C7" s="4" t="s">
        <v>2</v>
      </c>
      <c r="D7" s="4" t="s">
        <v>3</v>
      </c>
      <c r="E7" s="4" t="s">
        <v>4</v>
      </c>
      <c r="F7" s="4" t="s">
        <v>19</v>
      </c>
    </row>
    <row r="8" spans="1:6" x14ac:dyDescent="0.25">
      <c r="A8" s="5">
        <v>44882</v>
      </c>
      <c r="B8" s="6" t="s">
        <v>7</v>
      </c>
      <c r="C8" s="6">
        <v>0</v>
      </c>
      <c r="D8" s="6" t="s">
        <v>8</v>
      </c>
      <c r="E8" s="7">
        <v>1000</v>
      </c>
      <c r="F8" s="47" t="s">
        <v>20</v>
      </c>
    </row>
    <row r="9" spans="1:6" x14ac:dyDescent="0.25">
      <c r="A9" s="5">
        <v>44730</v>
      </c>
      <c r="B9" s="6" t="s">
        <v>9</v>
      </c>
      <c r="C9" s="6">
        <v>0</v>
      </c>
      <c r="D9" s="6" t="s">
        <v>8</v>
      </c>
      <c r="E9" s="7">
        <v>1000</v>
      </c>
      <c r="F9" s="47"/>
    </row>
    <row r="10" spans="1:6" x14ac:dyDescent="0.25">
      <c r="A10" s="5">
        <v>42893</v>
      </c>
      <c r="B10" s="6" t="s">
        <v>10</v>
      </c>
      <c r="C10" s="6">
        <v>0</v>
      </c>
      <c r="D10" s="6" t="s">
        <v>11</v>
      </c>
      <c r="E10" s="7">
        <v>1000</v>
      </c>
      <c r="F10" s="47"/>
    </row>
    <row r="11" spans="1:6" x14ac:dyDescent="0.25">
      <c r="A11" s="5">
        <v>42893</v>
      </c>
      <c r="B11" s="6" t="s">
        <v>12</v>
      </c>
      <c r="C11" s="6">
        <v>0</v>
      </c>
      <c r="D11" s="6" t="s">
        <v>13</v>
      </c>
      <c r="E11" s="7">
        <v>1000</v>
      </c>
      <c r="F11" s="47"/>
    </row>
    <row r="12" spans="1:6" x14ac:dyDescent="0.25">
      <c r="A12" s="5">
        <v>42893</v>
      </c>
      <c r="B12" s="6" t="s">
        <v>14</v>
      </c>
      <c r="C12" s="6">
        <v>0</v>
      </c>
      <c r="D12" s="6" t="s">
        <v>15</v>
      </c>
      <c r="E12" s="8">
        <v>-1</v>
      </c>
      <c r="F12" s="6"/>
    </row>
    <row r="13" spans="1:6" x14ac:dyDescent="0.25">
      <c r="A13" s="5">
        <v>42893</v>
      </c>
      <c r="B13" s="6" t="s">
        <v>14</v>
      </c>
      <c r="C13" s="6">
        <v>0</v>
      </c>
      <c r="D13" s="6" t="s">
        <v>15</v>
      </c>
      <c r="E13" s="8">
        <v>-1</v>
      </c>
      <c r="F13" s="6"/>
    </row>
    <row r="14" spans="1:6" x14ac:dyDescent="0.25">
      <c r="A14" s="5">
        <v>42893</v>
      </c>
      <c r="B14" s="6" t="s">
        <v>14</v>
      </c>
      <c r="C14" s="6">
        <v>0</v>
      </c>
      <c r="D14" s="6" t="s">
        <v>11</v>
      </c>
      <c r="E14" s="7">
        <v>1</v>
      </c>
      <c r="F14" s="6"/>
    </row>
    <row r="15" spans="1:6" x14ac:dyDescent="0.25">
      <c r="A15" s="5">
        <v>42893</v>
      </c>
      <c r="B15" s="6" t="s">
        <v>14</v>
      </c>
      <c r="C15" s="6">
        <v>0</v>
      </c>
      <c r="D15" s="6" t="s">
        <v>11</v>
      </c>
      <c r="E15" s="7">
        <v>1</v>
      </c>
      <c r="F15" s="6"/>
    </row>
    <row r="16" spans="1:6" x14ac:dyDescent="0.25">
      <c r="A16" s="5">
        <v>42893</v>
      </c>
      <c r="B16" s="6" t="s">
        <v>16</v>
      </c>
      <c r="C16" s="6">
        <v>0</v>
      </c>
      <c r="D16" s="6" t="s">
        <v>13</v>
      </c>
      <c r="E16" s="7">
        <v>1</v>
      </c>
      <c r="F16" s="6"/>
    </row>
    <row r="17" spans="1:6" x14ac:dyDescent="0.25">
      <c r="A17" s="5">
        <v>42893</v>
      </c>
      <c r="B17" s="6" t="s">
        <v>16</v>
      </c>
      <c r="C17" s="6">
        <v>0</v>
      </c>
      <c r="D17" s="6" t="s">
        <v>13</v>
      </c>
      <c r="E17" s="7">
        <v>1</v>
      </c>
      <c r="F17" s="6"/>
    </row>
    <row r="18" spans="1:6" x14ac:dyDescent="0.25">
      <c r="A18" s="5">
        <v>42893</v>
      </c>
      <c r="B18" s="6" t="s">
        <v>16</v>
      </c>
      <c r="C18" s="6">
        <v>0</v>
      </c>
      <c r="D18" s="6" t="s">
        <v>13</v>
      </c>
      <c r="E18" s="8">
        <v>-1</v>
      </c>
      <c r="F18" s="6"/>
    </row>
    <row r="19" spans="1:6" x14ac:dyDescent="0.25">
      <c r="A19" s="5">
        <v>42893</v>
      </c>
      <c r="B19" s="6" t="s">
        <v>16</v>
      </c>
      <c r="C19" s="6">
        <v>0</v>
      </c>
      <c r="D19" s="6" t="s">
        <v>13</v>
      </c>
      <c r="E19" s="8">
        <v>-1</v>
      </c>
      <c r="F19" s="6"/>
    </row>
  </sheetData>
  <mergeCells count="4">
    <mergeCell ref="B1:E1"/>
    <mergeCell ref="B2:E4"/>
    <mergeCell ref="F8:F11"/>
    <mergeCell ref="A2:A4"/>
  </mergeCells>
  <pageMargins left="0.75" right="0.75" top="0.75" bottom="0.5" header="0.5" footer="0.75"/>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126D1-D03C-4611-8D39-9A1AEBA3B5F9}">
  <dimension ref="A1:H59"/>
  <sheetViews>
    <sheetView workbookViewId="0">
      <selection activeCell="B27" sqref="B26:B27"/>
    </sheetView>
  </sheetViews>
  <sheetFormatPr defaultRowHeight="15" x14ac:dyDescent="0.25"/>
  <cols>
    <col min="1" max="1" width="12" bestFit="1" customWidth="1"/>
    <col min="2" max="2" width="24.42578125" bestFit="1" customWidth="1"/>
    <col min="4" max="4" width="25.5703125" bestFit="1" customWidth="1"/>
    <col min="7" max="7" width="10.7109375" bestFit="1" customWidth="1"/>
    <col min="8" max="9" width="61.7109375" customWidth="1"/>
  </cols>
  <sheetData>
    <row r="1" spans="1:8" x14ac:dyDescent="0.25">
      <c r="A1" s="1" t="s">
        <v>22</v>
      </c>
      <c r="B1" s="44" t="s">
        <v>17</v>
      </c>
      <c r="C1" s="44"/>
      <c r="D1" s="44"/>
      <c r="E1" s="44"/>
      <c r="F1" s="44"/>
      <c r="G1" s="44"/>
    </row>
    <row r="2" spans="1:8" x14ac:dyDescent="0.25">
      <c r="A2" s="46" t="s">
        <v>23</v>
      </c>
      <c r="B2" s="45" t="s">
        <v>172</v>
      </c>
      <c r="C2" s="45"/>
      <c r="D2" s="45"/>
      <c r="E2" s="45"/>
      <c r="F2" s="45"/>
      <c r="G2" s="45"/>
    </row>
    <row r="3" spans="1:8" ht="27.75" customHeight="1" x14ac:dyDescent="0.25">
      <c r="A3" s="46"/>
      <c r="B3" s="45"/>
      <c r="C3" s="45"/>
      <c r="D3" s="45"/>
      <c r="E3" s="45"/>
      <c r="F3" s="45"/>
      <c r="G3" s="45"/>
    </row>
    <row r="4" spans="1:8" ht="27.75" customHeight="1" x14ac:dyDescent="0.25">
      <c r="A4" s="46"/>
      <c r="B4" s="45"/>
      <c r="C4" s="45"/>
      <c r="D4" s="45"/>
      <c r="E4" s="45"/>
      <c r="F4" s="45"/>
      <c r="G4" s="45"/>
    </row>
    <row r="5" spans="1:8" x14ac:dyDescent="0.25">
      <c r="A5" s="46"/>
      <c r="B5" s="45"/>
      <c r="C5" s="45"/>
      <c r="D5" s="45"/>
      <c r="E5" s="45"/>
      <c r="F5" s="45"/>
      <c r="G5" s="45"/>
    </row>
    <row r="6" spans="1:8" x14ac:dyDescent="0.25">
      <c r="A6" s="1" t="s">
        <v>21</v>
      </c>
      <c r="B6" s="48" t="s">
        <v>170</v>
      </c>
      <c r="C6" s="48"/>
      <c r="D6" s="48"/>
      <c r="E6" s="48"/>
      <c r="F6" s="48"/>
      <c r="G6" s="48"/>
    </row>
    <row r="8" spans="1:8" x14ac:dyDescent="0.25">
      <c r="A8" s="4" t="s">
        <v>0</v>
      </c>
      <c r="B8" s="4" t="s">
        <v>1</v>
      </c>
      <c r="C8" s="4" t="s">
        <v>2</v>
      </c>
      <c r="D8" s="4" t="s">
        <v>3</v>
      </c>
      <c r="E8" s="4" t="s">
        <v>4</v>
      </c>
      <c r="F8" s="4" t="s">
        <v>5</v>
      </c>
      <c r="G8" s="4" t="s">
        <v>6</v>
      </c>
      <c r="H8" s="4" t="s">
        <v>19</v>
      </c>
    </row>
    <row r="9" spans="1:8" x14ac:dyDescent="0.25">
      <c r="A9" s="5">
        <v>40109</v>
      </c>
      <c r="B9" s="6" t="s">
        <v>90</v>
      </c>
      <c r="C9" s="6">
        <v>0</v>
      </c>
      <c r="D9" s="6"/>
      <c r="E9" s="6">
        <v>970.2</v>
      </c>
      <c r="F9" s="6">
        <v>970.2</v>
      </c>
      <c r="G9" s="5">
        <v>40109</v>
      </c>
      <c r="H9" s="6"/>
    </row>
    <row r="10" spans="1:8" x14ac:dyDescent="0.25">
      <c r="A10" s="5">
        <v>40213</v>
      </c>
      <c r="B10" s="6" t="s">
        <v>89</v>
      </c>
      <c r="C10" s="6">
        <v>0</v>
      </c>
      <c r="D10" s="6"/>
      <c r="E10" s="6">
        <v>1185.8</v>
      </c>
      <c r="F10" s="6">
        <v>1185.8</v>
      </c>
      <c r="G10" s="5">
        <v>40213</v>
      </c>
      <c r="H10" s="6"/>
    </row>
    <row r="11" spans="1:8" x14ac:dyDescent="0.25">
      <c r="A11" s="5">
        <v>40235</v>
      </c>
      <c r="B11" s="6" t="s">
        <v>88</v>
      </c>
      <c r="C11" s="6">
        <v>0</v>
      </c>
      <c r="D11" s="6"/>
      <c r="E11" s="6">
        <v>150</v>
      </c>
      <c r="F11" s="6">
        <v>150</v>
      </c>
      <c r="G11" s="5">
        <v>40235</v>
      </c>
      <c r="H11" s="6"/>
    </row>
    <row r="12" spans="1:8" x14ac:dyDescent="0.25">
      <c r="A12" s="5">
        <v>40246</v>
      </c>
      <c r="B12" s="6" t="s">
        <v>44</v>
      </c>
      <c r="C12" s="6">
        <v>0</v>
      </c>
      <c r="D12" s="6"/>
      <c r="E12" s="6">
        <v>94.01</v>
      </c>
      <c r="F12" s="6">
        <v>94.01</v>
      </c>
      <c r="G12" s="5">
        <v>40246</v>
      </c>
      <c r="H12" s="6"/>
    </row>
    <row r="13" spans="1:8" x14ac:dyDescent="0.25">
      <c r="A13" s="5">
        <v>40296</v>
      </c>
      <c r="B13" s="6" t="s">
        <v>87</v>
      </c>
      <c r="C13" s="6">
        <v>0</v>
      </c>
      <c r="D13" s="6"/>
      <c r="E13" s="6">
        <v>1293.5999999999999</v>
      </c>
      <c r="F13" s="6">
        <v>1293.5999999999999</v>
      </c>
      <c r="G13" s="5">
        <v>40296</v>
      </c>
      <c r="H13" s="6"/>
    </row>
    <row r="14" spans="1:8" x14ac:dyDescent="0.25">
      <c r="A14" s="5">
        <v>40391</v>
      </c>
      <c r="B14" s="6" t="s">
        <v>85</v>
      </c>
      <c r="C14" s="6">
        <v>0</v>
      </c>
      <c r="D14" s="6"/>
      <c r="E14" s="6">
        <v>1000</v>
      </c>
      <c r="F14" s="6">
        <v>1000</v>
      </c>
      <c r="G14" s="5">
        <v>40391</v>
      </c>
      <c r="H14" s="6"/>
    </row>
    <row r="15" spans="1:8" x14ac:dyDescent="0.25">
      <c r="A15" s="5">
        <v>40391</v>
      </c>
      <c r="B15" s="6" t="s">
        <v>86</v>
      </c>
      <c r="C15" s="6">
        <v>0</v>
      </c>
      <c r="D15" s="6"/>
      <c r="E15" s="6">
        <v>1000</v>
      </c>
      <c r="F15" s="6">
        <v>1000</v>
      </c>
      <c r="G15" s="5">
        <v>40391</v>
      </c>
      <c r="H15" s="6"/>
    </row>
    <row r="16" spans="1:8" x14ac:dyDescent="0.25">
      <c r="A16" s="5">
        <v>40451</v>
      </c>
      <c r="B16" s="6" t="s">
        <v>84</v>
      </c>
      <c r="C16" s="6">
        <v>0</v>
      </c>
      <c r="D16" s="6"/>
      <c r="E16" s="6">
        <v>1000</v>
      </c>
      <c r="F16" s="6">
        <v>1000</v>
      </c>
      <c r="G16" s="5">
        <v>40451</v>
      </c>
      <c r="H16" s="6"/>
    </row>
    <row r="17" spans="1:8" x14ac:dyDescent="0.25">
      <c r="A17" s="5">
        <v>40750</v>
      </c>
      <c r="B17" s="6" t="s">
        <v>82</v>
      </c>
      <c r="C17" s="6">
        <v>0</v>
      </c>
      <c r="D17" s="6" t="s">
        <v>83</v>
      </c>
      <c r="E17" s="6">
        <v>500</v>
      </c>
      <c r="F17" s="6">
        <v>500</v>
      </c>
      <c r="G17" s="5">
        <v>40750</v>
      </c>
      <c r="H17" s="6"/>
    </row>
    <row r="18" spans="1:8" x14ac:dyDescent="0.25">
      <c r="A18" s="5">
        <v>40750</v>
      </c>
      <c r="B18" s="6" t="s">
        <v>82</v>
      </c>
      <c r="C18" s="6">
        <v>0</v>
      </c>
      <c r="D18" s="6" t="s">
        <v>83</v>
      </c>
      <c r="E18" s="6">
        <v>500</v>
      </c>
      <c r="F18" s="6">
        <v>500</v>
      </c>
      <c r="G18" s="5">
        <v>40750</v>
      </c>
      <c r="H18" s="6"/>
    </row>
    <row r="19" spans="1:8" x14ac:dyDescent="0.25">
      <c r="A19" s="5">
        <v>40750</v>
      </c>
      <c r="B19" s="6" t="s">
        <v>82</v>
      </c>
      <c r="C19" s="6">
        <v>0</v>
      </c>
      <c r="D19" s="6" t="s">
        <v>83</v>
      </c>
      <c r="E19" s="6">
        <v>500</v>
      </c>
      <c r="F19" s="6">
        <v>500</v>
      </c>
      <c r="G19" s="5">
        <v>40750</v>
      </c>
      <c r="H19" s="6"/>
    </row>
    <row r="20" spans="1:8" x14ac:dyDescent="0.25">
      <c r="A20" s="5">
        <v>42018</v>
      </c>
      <c r="B20" s="6" t="s">
        <v>80</v>
      </c>
      <c r="C20" s="6">
        <v>0</v>
      </c>
      <c r="D20" s="6" t="s">
        <v>81</v>
      </c>
      <c r="E20" s="6">
        <v>594.77</v>
      </c>
      <c r="F20" s="6">
        <v>594.77</v>
      </c>
      <c r="G20" s="5">
        <v>42027</v>
      </c>
      <c r="H20" s="6"/>
    </row>
    <row r="21" spans="1:8" x14ac:dyDescent="0.25">
      <c r="A21" s="5">
        <v>42181</v>
      </c>
      <c r="B21" s="6" t="s">
        <v>42</v>
      </c>
      <c r="C21" s="6">
        <v>0</v>
      </c>
      <c r="D21" s="6" t="s">
        <v>43</v>
      </c>
      <c r="E21" s="6">
        <v>594.77</v>
      </c>
      <c r="F21" s="6">
        <v>594.77</v>
      </c>
      <c r="G21" s="5">
        <v>42248</v>
      </c>
      <c r="H21" s="6"/>
    </row>
    <row r="22" spans="1:8" x14ac:dyDescent="0.25">
      <c r="A22" s="5">
        <v>42380</v>
      </c>
      <c r="B22" s="6" t="s">
        <v>78</v>
      </c>
      <c r="C22" s="6">
        <v>0</v>
      </c>
      <c r="D22" s="6" t="s">
        <v>79</v>
      </c>
      <c r="E22" s="6">
        <v>2086.08</v>
      </c>
      <c r="F22" s="6">
        <v>2086.08</v>
      </c>
      <c r="G22" s="5">
        <v>42445</v>
      </c>
      <c r="H22" s="6"/>
    </row>
    <row r="23" spans="1:8" x14ac:dyDescent="0.25">
      <c r="A23" s="5">
        <v>42444</v>
      </c>
      <c r="B23" s="6" t="s">
        <v>77</v>
      </c>
      <c r="C23" s="6">
        <v>0</v>
      </c>
      <c r="D23" s="6" t="s">
        <v>37</v>
      </c>
      <c r="E23" s="6">
        <v>2868.36</v>
      </c>
      <c r="F23" s="6">
        <v>2868.36</v>
      </c>
      <c r="G23" s="5">
        <v>42445</v>
      </c>
      <c r="H23" s="6"/>
    </row>
    <row r="24" spans="1:8" x14ac:dyDescent="0.25">
      <c r="A24" s="5">
        <v>42649</v>
      </c>
      <c r="B24" s="6" t="s">
        <v>75</v>
      </c>
      <c r="C24" s="6">
        <v>0</v>
      </c>
      <c r="D24" s="6" t="s">
        <v>76</v>
      </c>
      <c r="E24" s="6">
        <v>1868.78</v>
      </c>
      <c r="F24" s="6">
        <v>1868.78</v>
      </c>
      <c r="G24" s="5">
        <v>42667</v>
      </c>
      <c r="H24" s="6"/>
    </row>
    <row r="25" spans="1:8" x14ac:dyDescent="0.25">
      <c r="A25" s="5">
        <v>42649</v>
      </c>
      <c r="B25" s="6" t="s">
        <v>75</v>
      </c>
      <c r="C25" s="6">
        <v>0</v>
      </c>
      <c r="D25" s="6" t="s">
        <v>76</v>
      </c>
      <c r="E25" s="6">
        <v>1868.78</v>
      </c>
      <c r="F25" s="6">
        <v>1868.78</v>
      </c>
      <c r="G25" s="5">
        <v>42667</v>
      </c>
      <c r="H25" s="6"/>
    </row>
    <row r="26" spans="1:8" x14ac:dyDescent="0.25">
      <c r="A26" s="5">
        <v>42649</v>
      </c>
      <c r="B26" s="6" t="s">
        <v>75</v>
      </c>
      <c r="C26" s="6">
        <v>0</v>
      </c>
      <c r="D26" s="6" t="s">
        <v>76</v>
      </c>
      <c r="E26" s="6">
        <v>1868.78</v>
      </c>
      <c r="F26" s="6">
        <v>1868.78</v>
      </c>
      <c r="G26" s="5">
        <v>42667</v>
      </c>
      <c r="H26" s="6"/>
    </row>
    <row r="27" spans="1:8" x14ac:dyDescent="0.25">
      <c r="A27" s="5">
        <v>42779</v>
      </c>
      <c r="B27" s="6" t="s">
        <v>73</v>
      </c>
      <c r="C27" s="6">
        <v>0</v>
      </c>
      <c r="D27" s="6" t="s">
        <v>74</v>
      </c>
      <c r="E27" s="6">
        <v>9493.68</v>
      </c>
      <c r="F27" s="6">
        <v>9493.68</v>
      </c>
      <c r="G27" s="5">
        <v>42802</v>
      </c>
      <c r="H27" s="6"/>
    </row>
    <row r="28" spans="1:8" x14ac:dyDescent="0.25">
      <c r="A28" s="5">
        <v>43129</v>
      </c>
      <c r="B28" s="6" t="s">
        <v>69</v>
      </c>
      <c r="C28" s="6">
        <v>0</v>
      </c>
      <c r="D28" s="6" t="s">
        <v>70</v>
      </c>
      <c r="E28" s="6">
        <v>2505.27</v>
      </c>
      <c r="F28" s="6">
        <v>2505.27</v>
      </c>
      <c r="G28" s="5">
        <v>43164</v>
      </c>
      <c r="H28" s="6"/>
    </row>
    <row r="29" spans="1:8" x14ac:dyDescent="0.25">
      <c r="A29" s="5">
        <v>43129</v>
      </c>
      <c r="B29" s="6" t="s">
        <v>71</v>
      </c>
      <c r="C29" s="6">
        <v>0</v>
      </c>
      <c r="D29" s="6" t="s">
        <v>72</v>
      </c>
      <c r="E29" s="6">
        <v>2505.27</v>
      </c>
      <c r="F29" s="6">
        <v>2505.27</v>
      </c>
      <c r="G29" s="5">
        <v>43164</v>
      </c>
      <c r="H29" s="6"/>
    </row>
    <row r="30" spans="1:8" x14ac:dyDescent="0.25">
      <c r="A30" s="5">
        <v>43202</v>
      </c>
      <c r="B30" s="6" t="s">
        <v>67</v>
      </c>
      <c r="C30" s="6">
        <v>0</v>
      </c>
      <c r="D30" s="6" t="s">
        <v>68</v>
      </c>
      <c r="E30" s="6">
        <v>13450.14</v>
      </c>
      <c r="F30" s="6">
        <v>13450.14</v>
      </c>
      <c r="G30" s="5">
        <v>43228</v>
      </c>
      <c r="H30" s="6"/>
    </row>
    <row r="31" spans="1:8" x14ac:dyDescent="0.25">
      <c r="A31" s="5">
        <v>43202</v>
      </c>
      <c r="B31" s="6" t="s">
        <v>67</v>
      </c>
      <c r="C31" s="6">
        <v>0</v>
      </c>
      <c r="D31" s="6" t="s">
        <v>68</v>
      </c>
      <c r="E31" s="6">
        <v>13450.14</v>
      </c>
      <c r="F31" s="6">
        <v>13450.14</v>
      </c>
      <c r="G31" s="5">
        <v>43404</v>
      </c>
      <c r="H31" s="6"/>
    </row>
    <row r="32" spans="1:8" x14ac:dyDescent="0.25">
      <c r="A32" s="5">
        <v>43251</v>
      </c>
      <c r="B32" s="6" t="s">
        <v>65</v>
      </c>
      <c r="C32" s="6">
        <v>0</v>
      </c>
      <c r="D32" s="6" t="s">
        <v>66</v>
      </c>
      <c r="E32" s="6">
        <v>13450.14</v>
      </c>
      <c r="F32" s="6">
        <v>13450.14</v>
      </c>
      <c r="G32" s="5">
        <v>43388</v>
      </c>
      <c r="H32" s="6"/>
    </row>
    <row r="33" spans="1:8" ht="15.75" thickBot="1" x14ac:dyDescent="0.3">
      <c r="A33" s="9">
        <v>43266</v>
      </c>
      <c r="B33" s="10" t="s">
        <v>63</v>
      </c>
      <c r="C33" s="10">
        <v>0</v>
      </c>
      <c r="D33" s="10" t="s">
        <v>64</v>
      </c>
      <c r="E33" s="10">
        <v>25074.65</v>
      </c>
      <c r="F33" s="10">
        <v>25074.65</v>
      </c>
      <c r="G33" s="9">
        <v>43395</v>
      </c>
      <c r="H33" s="10"/>
    </row>
    <row r="34" spans="1:8" ht="15.75" thickBot="1" x14ac:dyDescent="0.3">
      <c r="A34" s="13">
        <v>43343</v>
      </c>
      <c r="B34" s="14" t="s">
        <v>40</v>
      </c>
      <c r="C34" s="14">
        <v>0</v>
      </c>
      <c r="D34" s="14" t="s">
        <v>41</v>
      </c>
      <c r="E34" s="14">
        <v>500</v>
      </c>
      <c r="F34" s="14">
        <v>500</v>
      </c>
      <c r="G34" s="15">
        <v>43367</v>
      </c>
      <c r="H34" s="16" t="s">
        <v>171</v>
      </c>
    </row>
    <row r="35" spans="1:8" x14ac:dyDescent="0.25">
      <c r="A35" s="17">
        <v>43343</v>
      </c>
      <c r="B35" s="18" t="s">
        <v>40</v>
      </c>
      <c r="C35" s="18">
        <v>0</v>
      </c>
      <c r="D35" s="18" t="s">
        <v>53</v>
      </c>
      <c r="E35" s="18">
        <v>375</v>
      </c>
      <c r="F35" s="18">
        <v>375</v>
      </c>
      <c r="G35" s="19">
        <v>43364</v>
      </c>
      <c r="H35" s="16" t="s">
        <v>171</v>
      </c>
    </row>
    <row r="36" spans="1:8" x14ac:dyDescent="0.25">
      <c r="A36" s="17">
        <v>43489</v>
      </c>
      <c r="B36" s="18" t="s">
        <v>61</v>
      </c>
      <c r="C36" s="18">
        <v>0</v>
      </c>
      <c r="D36" s="18" t="s">
        <v>62</v>
      </c>
      <c r="E36" s="18">
        <v>8406.2999999999993</v>
      </c>
      <c r="F36" s="18">
        <v>8406.2999999999993</v>
      </c>
      <c r="G36" s="19">
        <v>43500</v>
      </c>
      <c r="H36" s="20" t="s">
        <v>92</v>
      </c>
    </row>
    <row r="37" spans="1:8" x14ac:dyDescent="0.25">
      <c r="A37" s="17">
        <v>43620</v>
      </c>
      <c r="B37" s="18" t="s">
        <v>59</v>
      </c>
      <c r="C37" s="18">
        <v>0</v>
      </c>
      <c r="D37" s="18" t="s">
        <v>60</v>
      </c>
      <c r="E37" s="18">
        <v>5884.41</v>
      </c>
      <c r="F37" s="18">
        <v>5884.41</v>
      </c>
      <c r="G37" s="19">
        <v>43633</v>
      </c>
      <c r="H37" s="20" t="s">
        <v>92</v>
      </c>
    </row>
    <row r="38" spans="1:8" x14ac:dyDescent="0.25">
      <c r="A38" s="17">
        <v>43881</v>
      </c>
      <c r="B38" s="18" t="s">
        <v>58</v>
      </c>
      <c r="C38" s="18">
        <v>101900031</v>
      </c>
      <c r="D38" s="18" t="s">
        <v>57</v>
      </c>
      <c r="E38" s="18">
        <v>8786.6</v>
      </c>
      <c r="F38" s="18">
        <v>8786.6</v>
      </c>
      <c r="G38" s="19">
        <v>43882</v>
      </c>
      <c r="H38" s="20" t="s">
        <v>92</v>
      </c>
    </row>
    <row r="39" spans="1:8" x14ac:dyDescent="0.25">
      <c r="A39" s="17">
        <v>43881</v>
      </c>
      <c r="B39" s="18" t="s">
        <v>58</v>
      </c>
      <c r="C39" s="18">
        <v>101900031</v>
      </c>
      <c r="D39" s="18" t="s">
        <v>57</v>
      </c>
      <c r="E39" s="18">
        <v>8786.6</v>
      </c>
      <c r="F39" s="18">
        <v>8786.6</v>
      </c>
      <c r="G39" s="19">
        <v>43886</v>
      </c>
      <c r="H39" s="20" t="s">
        <v>92</v>
      </c>
    </row>
    <row r="40" spans="1:8" x14ac:dyDescent="0.25">
      <c r="A40" s="17">
        <v>43881</v>
      </c>
      <c r="B40" s="18" t="s">
        <v>58</v>
      </c>
      <c r="C40" s="18">
        <v>101900031</v>
      </c>
      <c r="D40" s="18" t="s">
        <v>57</v>
      </c>
      <c r="E40" s="18">
        <v>8786.6</v>
      </c>
      <c r="F40" s="18">
        <v>8786.6</v>
      </c>
      <c r="G40" s="19">
        <v>43886</v>
      </c>
      <c r="H40" s="20" t="s">
        <v>92</v>
      </c>
    </row>
    <row r="41" spans="1:8" ht="15.75" thickBot="1" x14ac:dyDescent="0.3">
      <c r="A41" s="17">
        <v>43943</v>
      </c>
      <c r="B41" s="18" t="s">
        <v>56</v>
      </c>
      <c r="C41" s="18">
        <v>101900031</v>
      </c>
      <c r="D41" s="18" t="s">
        <v>57</v>
      </c>
      <c r="E41" s="18">
        <v>16059.36</v>
      </c>
      <c r="F41" s="18">
        <v>16059.36</v>
      </c>
      <c r="G41" s="19">
        <v>43965</v>
      </c>
      <c r="H41" s="20" t="s">
        <v>92</v>
      </c>
    </row>
    <row r="42" spans="1:8" ht="15.75" thickBot="1" x14ac:dyDescent="0.3">
      <c r="A42" s="17">
        <v>44125</v>
      </c>
      <c r="B42" s="18" t="s">
        <v>40</v>
      </c>
      <c r="C42" s="18">
        <v>0</v>
      </c>
      <c r="D42" s="18" t="s">
        <v>53</v>
      </c>
      <c r="E42" s="18">
        <v>375</v>
      </c>
      <c r="F42" s="18">
        <v>375</v>
      </c>
      <c r="G42" s="19">
        <v>44125</v>
      </c>
      <c r="H42" s="16" t="s">
        <v>171</v>
      </c>
    </row>
    <row r="43" spans="1:8" ht="15.75" thickBot="1" x14ac:dyDescent="0.3">
      <c r="A43" s="17">
        <v>44125</v>
      </c>
      <c r="B43" s="18" t="s">
        <v>40</v>
      </c>
      <c r="C43" s="18">
        <v>0</v>
      </c>
      <c r="D43" s="18" t="s">
        <v>53</v>
      </c>
      <c r="E43" s="18">
        <v>375</v>
      </c>
      <c r="F43" s="18">
        <v>375</v>
      </c>
      <c r="G43" s="19">
        <v>44125</v>
      </c>
      <c r="H43" s="16" t="s">
        <v>171</v>
      </c>
    </row>
    <row r="44" spans="1:8" ht="15.75" thickBot="1" x14ac:dyDescent="0.3">
      <c r="A44" s="17">
        <v>44125</v>
      </c>
      <c r="B44" s="18" t="s">
        <v>40</v>
      </c>
      <c r="C44" s="18">
        <v>0</v>
      </c>
      <c r="D44" s="18" t="s">
        <v>53</v>
      </c>
      <c r="E44" s="18">
        <v>375</v>
      </c>
      <c r="F44" s="18">
        <v>375</v>
      </c>
      <c r="G44" s="19">
        <v>44125</v>
      </c>
      <c r="H44" s="16" t="s">
        <v>171</v>
      </c>
    </row>
    <row r="45" spans="1:8" x14ac:dyDescent="0.25">
      <c r="A45" s="17">
        <v>44125</v>
      </c>
      <c r="B45" s="18" t="s">
        <v>54</v>
      </c>
      <c r="C45" s="18">
        <v>0</v>
      </c>
      <c r="D45" s="18" t="s">
        <v>55</v>
      </c>
      <c r="E45" s="18">
        <v>500</v>
      </c>
      <c r="F45" s="18">
        <v>500</v>
      </c>
      <c r="G45" s="19">
        <v>44125</v>
      </c>
      <c r="H45" s="16" t="s">
        <v>171</v>
      </c>
    </row>
    <row r="46" spans="1:8" x14ac:dyDescent="0.25">
      <c r="A46" s="17">
        <v>44244</v>
      </c>
      <c r="B46" s="18" t="s">
        <v>38</v>
      </c>
      <c r="C46" s="18">
        <v>0</v>
      </c>
      <c r="D46" s="18" t="s">
        <v>39</v>
      </c>
      <c r="E46" s="18">
        <v>12996.42</v>
      </c>
      <c r="F46" s="18">
        <v>12996.42</v>
      </c>
      <c r="G46" s="19">
        <v>44244</v>
      </c>
      <c r="H46" s="20" t="s">
        <v>92</v>
      </c>
    </row>
    <row r="47" spans="1:8" x14ac:dyDescent="0.25">
      <c r="A47" s="17">
        <v>44298</v>
      </c>
      <c r="B47" s="18" t="s">
        <v>36</v>
      </c>
      <c r="C47" s="18">
        <v>0</v>
      </c>
      <c r="D47" s="18" t="s">
        <v>37</v>
      </c>
      <c r="E47" s="18">
        <v>2690.69</v>
      </c>
      <c r="F47" s="18">
        <v>2690.69</v>
      </c>
      <c r="G47" s="19">
        <v>44300</v>
      </c>
      <c r="H47" s="20" t="s">
        <v>91</v>
      </c>
    </row>
    <row r="48" spans="1:8" x14ac:dyDescent="0.25">
      <c r="A48" s="17">
        <v>44373</v>
      </c>
      <c r="B48" s="18" t="s">
        <v>34</v>
      </c>
      <c r="C48" s="18">
        <v>0</v>
      </c>
      <c r="D48" s="18" t="s">
        <v>35</v>
      </c>
      <c r="E48" s="18">
        <v>2272.12</v>
      </c>
      <c r="F48" s="18">
        <v>2272.12</v>
      </c>
      <c r="G48" s="19">
        <v>44375</v>
      </c>
      <c r="H48" s="20" t="s">
        <v>92</v>
      </c>
    </row>
    <row r="49" spans="1:8" x14ac:dyDescent="0.25">
      <c r="A49" s="17">
        <v>44447</v>
      </c>
      <c r="B49" s="18" t="s">
        <v>30</v>
      </c>
      <c r="C49" s="18">
        <v>0</v>
      </c>
      <c r="D49" s="18" t="s">
        <v>31</v>
      </c>
      <c r="E49" s="18">
        <v>55</v>
      </c>
      <c r="F49" s="18">
        <v>55</v>
      </c>
      <c r="G49" s="19">
        <v>44469</v>
      </c>
      <c r="H49" s="20"/>
    </row>
    <row r="50" spans="1:8" x14ac:dyDescent="0.25">
      <c r="A50" s="17">
        <v>44447</v>
      </c>
      <c r="B50" s="18" t="s">
        <v>32</v>
      </c>
      <c r="C50" s="18">
        <v>0</v>
      </c>
      <c r="D50" s="18" t="s">
        <v>33</v>
      </c>
      <c r="E50" s="18">
        <v>100</v>
      </c>
      <c r="F50" s="18">
        <v>100</v>
      </c>
      <c r="G50" s="19">
        <v>44469</v>
      </c>
      <c r="H50" s="20"/>
    </row>
    <row r="51" spans="1:8" x14ac:dyDescent="0.25">
      <c r="A51" s="17">
        <v>44551</v>
      </c>
      <c r="B51" s="18" t="s">
        <v>51</v>
      </c>
      <c r="C51" s="18">
        <v>0</v>
      </c>
      <c r="D51" s="18" t="s">
        <v>52</v>
      </c>
      <c r="E51" s="18">
        <v>7454.11</v>
      </c>
      <c r="F51" s="18">
        <v>7454.11</v>
      </c>
      <c r="G51" s="19">
        <v>44648</v>
      </c>
      <c r="H51" s="20" t="s">
        <v>92</v>
      </c>
    </row>
    <row r="52" spans="1:8" x14ac:dyDescent="0.25">
      <c r="A52" s="17">
        <v>44628</v>
      </c>
      <c r="B52" s="18" t="s">
        <v>26</v>
      </c>
      <c r="C52" s="18">
        <v>0</v>
      </c>
      <c r="D52" s="18" t="s">
        <v>27</v>
      </c>
      <c r="E52" s="18">
        <v>55</v>
      </c>
      <c r="F52" s="18">
        <v>55</v>
      </c>
      <c r="G52" s="19">
        <v>44676</v>
      </c>
      <c r="H52" s="20"/>
    </row>
    <row r="53" spans="1:8" x14ac:dyDescent="0.25">
      <c r="A53" s="17">
        <v>44628</v>
      </c>
      <c r="B53" s="18" t="s">
        <v>26</v>
      </c>
      <c r="C53" s="18">
        <v>0</v>
      </c>
      <c r="D53" s="18" t="s">
        <v>27</v>
      </c>
      <c r="E53" s="18">
        <v>55</v>
      </c>
      <c r="F53" s="18">
        <v>55</v>
      </c>
      <c r="G53" s="19">
        <v>44677</v>
      </c>
      <c r="H53" s="20"/>
    </row>
    <row r="54" spans="1:8" ht="15.75" thickBot="1" x14ac:dyDescent="0.3">
      <c r="A54" s="21">
        <v>44628</v>
      </c>
      <c r="B54" s="22" t="s">
        <v>28</v>
      </c>
      <c r="C54" s="22">
        <v>0</v>
      </c>
      <c r="D54" s="22" t="s">
        <v>29</v>
      </c>
      <c r="E54" s="22">
        <v>55</v>
      </c>
      <c r="F54" s="22">
        <v>55</v>
      </c>
      <c r="G54" s="23">
        <v>44683</v>
      </c>
      <c r="H54" s="24"/>
    </row>
    <row r="55" spans="1:8" x14ac:dyDescent="0.25">
      <c r="A55" s="11">
        <v>44642</v>
      </c>
      <c r="B55" s="12" t="s">
        <v>49</v>
      </c>
      <c r="C55" s="12">
        <v>0</v>
      </c>
      <c r="D55" s="12" t="s">
        <v>50</v>
      </c>
      <c r="E55" s="12">
        <v>7213.65</v>
      </c>
      <c r="F55" s="12">
        <v>7213.65</v>
      </c>
      <c r="G55" s="11">
        <v>44648</v>
      </c>
      <c r="H55" s="12"/>
    </row>
    <row r="56" spans="1:8" x14ac:dyDescent="0.25">
      <c r="A56" s="5">
        <v>44657</v>
      </c>
      <c r="B56" s="6" t="s">
        <v>24</v>
      </c>
      <c r="C56" s="6">
        <v>0</v>
      </c>
      <c r="D56" s="6" t="s">
        <v>25</v>
      </c>
      <c r="E56" s="6">
        <v>55</v>
      </c>
      <c r="F56" s="6">
        <v>55</v>
      </c>
      <c r="G56" s="5">
        <v>44672</v>
      </c>
      <c r="H56" s="6"/>
    </row>
    <row r="57" spans="1:8" x14ac:dyDescent="0.25">
      <c r="A57" s="5">
        <v>44657</v>
      </c>
      <c r="B57" s="6" t="s">
        <v>24</v>
      </c>
      <c r="C57" s="6">
        <v>0</v>
      </c>
      <c r="D57" s="6" t="s">
        <v>25</v>
      </c>
      <c r="E57" s="6">
        <v>55</v>
      </c>
      <c r="F57" s="6">
        <v>55</v>
      </c>
      <c r="G57" s="5">
        <v>44677</v>
      </c>
      <c r="H57" s="6"/>
    </row>
    <row r="58" spans="1:8" x14ac:dyDescent="0.25">
      <c r="A58" s="5">
        <v>44910</v>
      </c>
      <c r="B58" s="6" t="s">
        <v>47</v>
      </c>
      <c r="C58" s="6">
        <v>0</v>
      </c>
      <c r="D58" s="6" t="s">
        <v>48</v>
      </c>
      <c r="E58" s="6">
        <v>8301.8700000000008</v>
      </c>
      <c r="F58" s="6">
        <v>8301.8700000000008</v>
      </c>
      <c r="G58" s="5">
        <v>44910</v>
      </c>
      <c r="H58" s="6"/>
    </row>
    <row r="59" spans="1:8" x14ac:dyDescent="0.25">
      <c r="A59" s="5">
        <v>110448</v>
      </c>
      <c r="B59" s="6" t="s">
        <v>45</v>
      </c>
      <c r="C59" s="6">
        <v>0</v>
      </c>
      <c r="D59" s="6" t="s">
        <v>46</v>
      </c>
      <c r="E59" s="6">
        <v>6311.94</v>
      </c>
      <c r="F59" s="6">
        <v>6311.94</v>
      </c>
      <c r="G59" s="5">
        <v>44733</v>
      </c>
      <c r="H59" s="6"/>
    </row>
  </sheetData>
  <autoFilter ref="A8:G8" xr:uid="{A9C126D1-D03C-4611-8D39-9A1AEBA3B5F9}">
    <sortState xmlns:xlrd2="http://schemas.microsoft.com/office/spreadsheetml/2017/richdata2" ref="A9:G59">
      <sortCondition ref="A8"/>
    </sortState>
  </autoFilter>
  <mergeCells count="4">
    <mergeCell ref="B1:G1"/>
    <mergeCell ref="B2:G5"/>
    <mergeCell ref="B6:G6"/>
    <mergeCell ref="A2:A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CA682-EDF5-47AA-B9F2-5A17BF68A9E5}">
  <dimension ref="A1:I12"/>
  <sheetViews>
    <sheetView tabSelected="1" workbookViewId="0">
      <selection activeCell="B2" sqref="B2:H4"/>
    </sheetView>
  </sheetViews>
  <sheetFormatPr defaultRowHeight="15" x14ac:dyDescent="0.25"/>
  <cols>
    <col min="1" max="1" width="11.28515625" bestFit="1" customWidth="1"/>
    <col min="2" max="2" width="12" bestFit="1" customWidth="1"/>
    <col min="3" max="3" width="26.7109375" customWidth="1"/>
    <col min="4" max="4" width="24.42578125" bestFit="1" customWidth="1"/>
    <col min="5" max="5" width="10.5703125" bestFit="1" customWidth="1"/>
    <col min="6" max="6" width="10.28515625" bestFit="1" customWidth="1"/>
    <col min="7" max="7" width="10" bestFit="1" customWidth="1"/>
    <col min="8" max="8" width="21" bestFit="1" customWidth="1"/>
    <col min="9" max="9" width="41.140625" customWidth="1"/>
  </cols>
  <sheetData>
    <row r="1" spans="1:9" x14ac:dyDescent="0.25">
      <c r="A1" s="1" t="s">
        <v>22</v>
      </c>
      <c r="B1" s="48" t="s">
        <v>173</v>
      </c>
      <c r="C1" s="48"/>
      <c r="D1" s="48"/>
      <c r="E1" s="48"/>
      <c r="F1" s="48"/>
      <c r="G1" s="48"/>
      <c r="H1" s="48"/>
      <c r="I1" s="48"/>
    </row>
    <row r="2" spans="1:9" x14ac:dyDescent="0.25">
      <c r="A2" s="46" t="s">
        <v>23</v>
      </c>
      <c r="B2" s="45" t="s">
        <v>174</v>
      </c>
      <c r="C2" s="45"/>
      <c r="D2" s="45"/>
      <c r="E2" s="45"/>
      <c r="F2" s="45"/>
      <c r="G2" s="45"/>
      <c r="H2" s="45"/>
    </row>
    <row r="3" spans="1:9" x14ac:dyDescent="0.25">
      <c r="A3" s="46"/>
      <c r="B3" s="45"/>
      <c r="C3" s="45"/>
      <c r="D3" s="45"/>
      <c r="E3" s="45"/>
      <c r="F3" s="45"/>
      <c r="G3" s="45"/>
      <c r="H3" s="45"/>
    </row>
    <row r="4" spans="1:9" x14ac:dyDescent="0.25">
      <c r="A4" s="46"/>
      <c r="B4" s="45"/>
      <c r="C4" s="45"/>
      <c r="D4" s="45"/>
      <c r="E4" s="45"/>
      <c r="F4" s="45"/>
      <c r="G4" s="45"/>
      <c r="H4" s="45"/>
    </row>
    <row r="5" spans="1:9" x14ac:dyDescent="0.25">
      <c r="A5" s="1" t="s">
        <v>21</v>
      </c>
      <c r="B5" t="s">
        <v>189</v>
      </c>
    </row>
    <row r="6" spans="1:9" ht="15.75" thickBot="1" x14ac:dyDescent="0.3"/>
    <row r="7" spans="1:9" ht="15.75" thickBot="1" x14ac:dyDescent="0.3">
      <c r="B7" s="29" t="s">
        <v>0</v>
      </c>
      <c r="C7" s="30" t="s">
        <v>1</v>
      </c>
      <c r="D7" s="30" t="s">
        <v>3</v>
      </c>
      <c r="E7" s="30" t="s">
        <v>4</v>
      </c>
      <c r="F7" s="30" t="s">
        <v>140</v>
      </c>
      <c r="G7" s="30" t="s">
        <v>141</v>
      </c>
      <c r="H7" s="30" t="s">
        <v>142</v>
      </c>
      <c r="I7" s="31" t="s">
        <v>19</v>
      </c>
    </row>
    <row r="8" spans="1:9" x14ac:dyDescent="0.25">
      <c r="B8" s="26">
        <v>42720</v>
      </c>
      <c r="C8" s="27">
        <v>1215</v>
      </c>
      <c r="D8" s="12" t="s">
        <v>143</v>
      </c>
      <c r="E8" s="28">
        <v>94.75</v>
      </c>
      <c r="F8" s="12" t="s">
        <v>148</v>
      </c>
      <c r="G8" s="12" t="s">
        <v>148</v>
      </c>
      <c r="H8" s="12" t="s">
        <v>148</v>
      </c>
      <c r="I8" s="12"/>
    </row>
    <row r="9" spans="1:9" x14ac:dyDescent="0.25">
      <c r="B9" s="25">
        <v>42217</v>
      </c>
      <c r="C9" s="6" t="s">
        <v>144</v>
      </c>
      <c r="D9" s="6" t="s">
        <v>145</v>
      </c>
      <c r="E9" s="7">
        <v>534.20000000000005</v>
      </c>
      <c r="F9" s="6" t="s">
        <v>148</v>
      </c>
      <c r="G9" s="6" t="s">
        <v>148</v>
      </c>
      <c r="H9" s="6" t="s">
        <v>148</v>
      </c>
      <c r="I9" s="6"/>
    </row>
    <row r="10" spans="1:9" x14ac:dyDescent="0.25">
      <c r="B10" s="25">
        <v>42144</v>
      </c>
      <c r="C10" s="6" t="s">
        <v>146</v>
      </c>
      <c r="D10" s="6" t="s">
        <v>147</v>
      </c>
      <c r="E10" s="7">
        <v>790.66</v>
      </c>
      <c r="F10" s="6" t="s">
        <v>148</v>
      </c>
      <c r="G10" s="6" t="s">
        <v>148</v>
      </c>
      <c r="H10" s="6" t="s">
        <v>148</v>
      </c>
      <c r="I10" s="6"/>
    </row>
    <row r="12" spans="1:9" x14ac:dyDescent="0.25">
      <c r="D12" s="1" t="s">
        <v>149</v>
      </c>
      <c r="E12" s="32">
        <f>SUM(E8:E11)</f>
        <v>1419.6100000000001</v>
      </c>
    </row>
  </sheetData>
  <mergeCells count="3">
    <mergeCell ref="B1:I1"/>
    <mergeCell ref="B2:H4"/>
    <mergeCell ref="A2:A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9FE07-55DB-44B5-8F8C-3C67AD6BB573}">
  <dimension ref="A1:I12"/>
  <sheetViews>
    <sheetView workbookViewId="0">
      <selection activeCell="B2" sqref="B2:H4"/>
    </sheetView>
  </sheetViews>
  <sheetFormatPr defaultRowHeight="15" x14ac:dyDescent="0.25"/>
  <cols>
    <col min="1" max="1" width="11.140625" customWidth="1"/>
    <col min="2" max="2" width="12" bestFit="1" customWidth="1"/>
    <col min="3" max="3" width="22.7109375" customWidth="1"/>
    <col min="4" max="4" width="20.28515625" bestFit="1" customWidth="1"/>
    <col min="5" max="5" width="11.5703125" bestFit="1" customWidth="1"/>
    <col min="6" max="6" width="10.28515625" bestFit="1" customWidth="1"/>
    <col min="7" max="7" width="10" bestFit="1" customWidth="1"/>
    <col min="8" max="8" width="21.85546875" customWidth="1"/>
    <col min="9" max="9" width="65" customWidth="1"/>
  </cols>
  <sheetData>
    <row r="1" spans="1:9" x14ac:dyDescent="0.25">
      <c r="A1" s="1" t="s">
        <v>22</v>
      </c>
      <c r="B1" s="48" t="s">
        <v>176</v>
      </c>
      <c r="C1" s="48"/>
      <c r="D1" s="48"/>
      <c r="E1" s="48"/>
      <c r="F1" s="48"/>
      <c r="G1" s="48"/>
      <c r="H1" s="48"/>
    </row>
    <row r="2" spans="1:9" x14ac:dyDescent="0.25">
      <c r="A2" s="46" t="s">
        <v>23</v>
      </c>
      <c r="B2" s="45" t="s">
        <v>177</v>
      </c>
      <c r="C2" s="45"/>
      <c r="D2" s="45"/>
      <c r="E2" s="45"/>
      <c r="F2" s="45"/>
      <c r="G2" s="45"/>
      <c r="H2" s="45"/>
    </row>
    <row r="3" spans="1:9" ht="24" customHeight="1" x14ac:dyDescent="0.25">
      <c r="A3" s="46"/>
      <c r="B3" s="45"/>
      <c r="C3" s="45"/>
      <c r="D3" s="45"/>
      <c r="E3" s="45"/>
      <c r="F3" s="45"/>
      <c r="G3" s="45"/>
      <c r="H3" s="45"/>
    </row>
    <row r="4" spans="1:9" ht="24.75" customHeight="1" x14ac:dyDescent="0.25">
      <c r="A4" s="46"/>
      <c r="B4" s="45"/>
      <c r="C4" s="45"/>
      <c r="D4" s="45"/>
      <c r="E4" s="45"/>
      <c r="F4" s="45"/>
      <c r="G4" s="45"/>
      <c r="H4" s="45"/>
    </row>
    <row r="5" spans="1:9" x14ac:dyDescent="0.25">
      <c r="A5" s="1" t="s">
        <v>21</v>
      </c>
      <c r="B5" t="s">
        <v>190</v>
      </c>
    </row>
    <row r="6" spans="1:9" ht="15.75" thickBot="1" x14ac:dyDescent="0.3"/>
    <row r="7" spans="1:9" ht="15.75" thickBot="1" x14ac:dyDescent="0.3">
      <c r="B7" s="29" t="s">
        <v>0</v>
      </c>
      <c r="C7" s="30" t="s">
        <v>1</v>
      </c>
      <c r="D7" s="30" t="s">
        <v>3</v>
      </c>
      <c r="E7" s="30" t="s">
        <v>4</v>
      </c>
      <c r="F7" s="30" t="s">
        <v>140</v>
      </c>
      <c r="G7" s="30" t="s">
        <v>141</v>
      </c>
      <c r="H7" s="30" t="s">
        <v>142</v>
      </c>
      <c r="I7" s="31" t="s">
        <v>19</v>
      </c>
    </row>
    <row r="8" spans="1:9" x14ac:dyDescent="0.25">
      <c r="B8" s="26">
        <v>42632</v>
      </c>
      <c r="C8" s="12" t="s">
        <v>151</v>
      </c>
      <c r="D8" s="12" t="s">
        <v>152</v>
      </c>
      <c r="E8" s="28">
        <v>2386.8000000000002</v>
      </c>
      <c r="F8" s="12" t="s">
        <v>148</v>
      </c>
      <c r="G8" s="12" t="s">
        <v>148</v>
      </c>
      <c r="H8" s="12" t="s">
        <v>148</v>
      </c>
      <c r="I8" s="49" t="s">
        <v>175</v>
      </c>
    </row>
    <row r="9" spans="1:9" x14ac:dyDescent="0.25">
      <c r="B9" s="25">
        <v>42629</v>
      </c>
      <c r="C9" s="6" t="s">
        <v>153</v>
      </c>
      <c r="D9" s="6" t="s">
        <v>154</v>
      </c>
      <c r="E9" s="7">
        <v>3202.39</v>
      </c>
      <c r="F9" s="6" t="s">
        <v>148</v>
      </c>
      <c r="G9" s="6" t="s">
        <v>148</v>
      </c>
      <c r="H9" s="6" t="s">
        <v>148</v>
      </c>
      <c r="I9" s="50"/>
    </row>
    <row r="10" spans="1:9" x14ac:dyDescent="0.25">
      <c r="B10" s="25">
        <v>42537</v>
      </c>
      <c r="C10" s="33">
        <v>61616184202240</v>
      </c>
      <c r="D10" s="6" t="s">
        <v>155</v>
      </c>
      <c r="E10" s="7">
        <v>9288</v>
      </c>
      <c r="F10" s="6" t="s">
        <v>148</v>
      </c>
      <c r="G10" s="6" t="s">
        <v>148</v>
      </c>
      <c r="H10" s="6" t="s">
        <v>148</v>
      </c>
      <c r="I10" s="50"/>
    </row>
    <row r="12" spans="1:9" x14ac:dyDescent="0.25">
      <c r="D12" t="s">
        <v>149</v>
      </c>
      <c r="E12" s="3">
        <f>SUM(E8:E11)</f>
        <v>14877.19</v>
      </c>
    </row>
  </sheetData>
  <mergeCells count="4">
    <mergeCell ref="I8:I10"/>
    <mergeCell ref="B1:H1"/>
    <mergeCell ref="B2:H4"/>
    <mergeCell ref="A2:A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45FE9-827F-411D-A6C3-04D60CD1E4BC}">
  <dimension ref="A1:I10"/>
  <sheetViews>
    <sheetView zoomScale="115" zoomScaleNormal="115" workbookViewId="0">
      <selection activeCell="B2" sqref="B2:H4"/>
    </sheetView>
  </sheetViews>
  <sheetFormatPr defaultRowHeight="15" x14ac:dyDescent="0.25"/>
  <cols>
    <col min="1" max="1" width="11" customWidth="1"/>
    <col min="2" max="2" width="12" bestFit="1" customWidth="1"/>
    <col min="3" max="3" width="15.28515625" bestFit="1" customWidth="1"/>
    <col min="4" max="4" width="19.28515625" bestFit="1" customWidth="1"/>
    <col min="5" max="5" width="9.5703125" bestFit="1" customWidth="1"/>
    <col min="6" max="6" width="10.28515625" bestFit="1" customWidth="1"/>
    <col min="7" max="7" width="10" bestFit="1" customWidth="1"/>
    <col min="8" max="8" width="21" bestFit="1" customWidth="1"/>
    <col min="9" max="9" width="89.140625" customWidth="1"/>
  </cols>
  <sheetData>
    <row r="1" spans="1:9" x14ac:dyDescent="0.25">
      <c r="A1" s="1" t="s">
        <v>22</v>
      </c>
      <c r="B1" s="48" t="s">
        <v>178</v>
      </c>
      <c r="C1" s="48"/>
      <c r="D1" s="48"/>
      <c r="E1" s="48"/>
      <c r="F1" s="48"/>
      <c r="G1" s="48"/>
      <c r="H1" s="48"/>
    </row>
    <row r="2" spans="1:9" x14ac:dyDescent="0.25">
      <c r="A2" s="46" t="s">
        <v>23</v>
      </c>
      <c r="B2" s="45" t="s">
        <v>179</v>
      </c>
      <c r="C2" s="45"/>
      <c r="D2" s="45"/>
      <c r="E2" s="45"/>
      <c r="F2" s="45"/>
      <c r="G2" s="45"/>
      <c r="H2" s="45"/>
    </row>
    <row r="3" spans="1:9" x14ac:dyDescent="0.25">
      <c r="A3" s="46"/>
      <c r="B3" s="45"/>
      <c r="C3" s="45"/>
      <c r="D3" s="45"/>
      <c r="E3" s="45"/>
      <c r="F3" s="45"/>
      <c r="G3" s="45"/>
      <c r="H3" s="45"/>
    </row>
    <row r="4" spans="1:9" x14ac:dyDescent="0.25">
      <c r="A4" s="46"/>
      <c r="B4" s="45"/>
      <c r="C4" s="45"/>
      <c r="D4" s="45"/>
      <c r="E4" s="45"/>
      <c r="F4" s="45"/>
      <c r="G4" s="45"/>
      <c r="H4" s="45"/>
    </row>
    <row r="5" spans="1:9" x14ac:dyDescent="0.25">
      <c r="A5" s="1" t="s">
        <v>21</v>
      </c>
      <c r="B5" t="s">
        <v>191</v>
      </c>
    </row>
    <row r="6" spans="1:9" ht="15.75" thickBot="1" x14ac:dyDescent="0.3"/>
    <row r="7" spans="1:9" ht="15.75" thickBot="1" x14ac:dyDescent="0.3">
      <c r="B7" s="29" t="s">
        <v>0</v>
      </c>
      <c r="C7" s="30" t="s">
        <v>1</v>
      </c>
      <c r="D7" s="30" t="s">
        <v>3</v>
      </c>
      <c r="E7" s="30" t="s">
        <v>4</v>
      </c>
      <c r="F7" s="30" t="s">
        <v>140</v>
      </c>
      <c r="G7" s="30" t="s">
        <v>141</v>
      </c>
      <c r="H7" s="30" t="s">
        <v>142</v>
      </c>
      <c r="I7" s="31" t="s">
        <v>19</v>
      </c>
    </row>
    <row r="8" spans="1:9" x14ac:dyDescent="0.25">
      <c r="B8" s="26">
        <v>43245</v>
      </c>
      <c r="C8" s="12">
        <v>4236</v>
      </c>
      <c r="D8" s="12" t="s">
        <v>156</v>
      </c>
      <c r="E8" s="28">
        <v>400</v>
      </c>
      <c r="F8" s="12" t="s">
        <v>148</v>
      </c>
      <c r="G8" s="12" t="s">
        <v>148</v>
      </c>
      <c r="H8" s="12" t="s">
        <v>148</v>
      </c>
      <c r="I8" s="12" t="s">
        <v>188</v>
      </c>
    </row>
    <row r="9" spans="1:9" x14ac:dyDescent="0.25">
      <c r="E9" s="2"/>
    </row>
    <row r="10" spans="1:9" x14ac:dyDescent="0.25">
      <c r="D10" t="s">
        <v>149</v>
      </c>
      <c r="E10" s="2">
        <f>SUM(E8:E9)</f>
        <v>400</v>
      </c>
    </row>
  </sheetData>
  <mergeCells count="3">
    <mergeCell ref="B1:H1"/>
    <mergeCell ref="B2:H4"/>
    <mergeCell ref="A2:A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F09DA-18C0-4579-9FD1-EBD8F5E1B8A7}">
  <dimension ref="A1:I12"/>
  <sheetViews>
    <sheetView workbookViewId="0">
      <selection activeCell="B2" sqref="B2:H4"/>
    </sheetView>
  </sheetViews>
  <sheetFormatPr defaultRowHeight="15" x14ac:dyDescent="0.25"/>
  <cols>
    <col min="1" max="1" width="11.7109375" customWidth="1"/>
    <col min="2" max="2" width="12" bestFit="1" customWidth="1"/>
    <col min="3" max="3" width="15.28515625" bestFit="1" customWidth="1"/>
    <col min="4" max="4" width="34" customWidth="1"/>
    <col min="5" max="5" width="10.5703125" bestFit="1" customWidth="1"/>
    <col min="6" max="6" width="10.28515625" bestFit="1" customWidth="1"/>
    <col min="7" max="7" width="10" bestFit="1" customWidth="1"/>
    <col min="8" max="8" width="21" bestFit="1" customWidth="1"/>
    <col min="9" max="9" width="52.28515625" customWidth="1"/>
  </cols>
  <sheetData>
    <row r="1" spans="1:9" x14ac:dyDescent="0.25">
      <c r="A1" s="1" t="s">
        <v>22</v>
      </c>
      <c r="B1" s="48" t="s">
        <v>176</v>
      </c>
      <c r="C1" s="48"/>
      <c r="D1" s="48"/>
      <c r="E1" s="48"/>
      <c r="F1" s="48"/>
      <c r="G1" s="48"/>
      <c r="H1" s="48"/>
    </row>
    <row r="2" spans="1:9" x14ac:dyDescent="0.25">
      <c r="A2" s="46" t="s">
        <v>23</v>
      </c>
      <c r="B2" s="45" t="s">
        <v>186</v>
      </c>
      <c r="C2" s="45"/>
      <c r="D2" s="45"/>
      <c r="E2" s="45"/>
      <c r="F2" s="45"/>
      <c r="G2" s="45"/>
      <c r="H2" s="45"/>
    </row>
    <row r="3" spans="1:9" x14ac:dyDescent="0.25">
      <c r="A3" s="46"/>
      <c r="B3" s="45"/>
      <c r="C3" s="45"/>
      <c r="D3" s="45"/>
      <c r="E3" s="45"/>
      <c r="F3" s="45"/>
      <c r="G3" s="45"/>
      <c r="H3" s="45"/>
    </row>
    <row r="4" spans="1:9" x14ac:dyDescent="0.25">
      <c r="A4" s="46"/>
      <c r="B4" s="45"/>
      <c r="C4" s="45"/>
      <c r="D4" s="45"/>
      <c r="E4" s="45"/>
      <c r="F4" s="45"/>
      <c r="G4" s="45"/>
      <c r="H4" s="45"/>
    </row>
    <row r="5" spans="1:9" x14ac:dyDescent="0.25">
      <c r="A5" s="1" t="s">
        <v>181</v>
      </c>
      <c r="B5" s="45" t="s">
        <v>192</v>
      </c>
      <c r="C5" s="45"/>
      <c r="D5" s="45"/>
      <c r="E5" s="45"/>
      <c r="F5" s="45"/>
      <c r="G5" s="45"/>
      <c r="H5" s="45"/>
    </row>
    <row r="6" spans="1:9" ht="15.75" thickBot="1" x14ac:dyDescent="0.3"/>
    <row r="7" spans="1:9" ht="15.75" thickBot="1" x14ac:dyDescent="0.3">
      <c r="B7" s="29" t="s">
        <v>0</v>
      </c>
      <c r="C7" s="30" t="s">
        <v>1</v>
      </c>
      <c r="D7" s="30" t="s">
        <v>3</v>
      </c>
      <c r="E7" s="30" t="s">
        <v>4</v>
      </c>
      <c r="F7" s="30" t="s">
        <v>140</v>
      </c>
      <c r="G7" s="30" t="s">
        <v>141</v>
      </c>
      <c r="H7" s="30" t="s">
        <v>142</v>
      </c>
      <c r="I7" s="31" t="s">
        <v>19</v>
      </c>
    </row>
    <row r="8" spans="1:9" x14ac:dyDescent="0.25">
      <c r="B8" s="26">
        <v>43168</v>
      </c>
      <c r="C8" s="12" t="s">
        <v>158</v>
      </c>
      <c r="D8" s="12" t="s">
        <v>187</v>
      </c>
      <c r="E8" s="28">
        <v>643</v>
      </c>
      <c r="F8" s="12" t="s">
        <v>148</v>
      </c>
      <c r="G8" s="12" t="s">
        <v>180</v>
      </c>
      <c r="H8" s="12" t="s">
        <v>180</v>
      </c>
      <c r="I8" s="12"/>
    </row>
    <row r="9" spans="1:9" x14ac:dyDescent="0.25">
      <c r="B9" s="25">
        <v>42821</v>
      </c>
      <c r="C9" s="6" t="s">
        <v>159</v>
      </c>
      <c r="D9" s="6" t="s">
        <v>160</v>
      </c>
      <c r="E9" s="7">
        <v>1067</v>
      </c>
      <c r="F9" s="6" t="s">
        <v>148</v>
      </c>
      <c r="G9" s="6" t="s">
        <v>180</v>
      </c>
      <c r="H9" s="6" t="s">
        <v>180</v>
      </c>
      <c r="I9" s="6"/>
    </row>
    <row r="10" spans="1:9" x14ac:dyDescent="0.25">
      <c r="B10" s="25">
        <v>42460</v>
      </c>
      <c r="C10" s="6" t="s">
        <v>161</v>
      </c>
      <c r="D10" s="6" t="s">
        <v>162</v>
      </c>
      <c r="E10" s="7">
        <v>515</v>
      </c>
      <c r="F10" s="6" t="s">
        <v>148</v>
      </c>
      <c r="G10" s="6" t="s">
        <v>180</v>
      </c>
      <c r="H10" s="6" t="s">
        <v>180</v>
      </c>
      <c r="I10" s="6"/>
    </row>
    <row r="11" spans="1:9" x14ac:dyDescent="0.25">
      <c r="E11" s="2"/>
    </row>
    <row r="12" spans="1:9" x14ac:dyDescent="0.25">
      <c r="D12" s="1" t="s">
        <v>149</v>
      </c>
      <c r="E12" s="34">
        <f>SUM(E8:E11)</f>
        <v>2225</v>
      </c>
    </row>
  </sheetData>
  <mergeCells count="4">
    <mergeCell ref="B1:H1"/>
    <mergeCell ref="B2:H4"/>
    <mergeCell ref="B5:H5"/>
    <mergeCell ref="A2:A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Request</vt:lpstr>
      <vt:lpstr>UW</vt:lpstr>
      <vt:lpstr>CWU</vt:lpstr>
      <vt:lpstr>Mike Fudge</vt:lpstr>
      <vt:lpstr>Recycle</vt:lpstr>
      <vt:lpstr>Glassblowing</vt:lpstr>
      <vt:lpstr>Summit</vt:lpstr>
      <vt:lpstr>TMB1190213966</vt:lpstr>
      <vt:lpstr>TMB1195841457</vt:lpstr>
      <vt:lpstr>TMB1524377957</vt:lpstr>
      <vt:lpstr>TMB1543435100</vt:lpstr>
      <vt:lpstr>TMB1720708425</vt:lpstr>
      <vt:lpstr>TMB174678142</vt:lpstr>
      <vt:lpstr>TMB2099870746</vt:lpstr>
      <vt:lpstr>TMB586169944</vt:lpstr>
      <vt:lpstr>TMB773075285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Trisha Schock</dc:creator>
  <cp:lastModifiedBy>Heath, Sara (SAO)</cp:lastModifiedBy>
  <cp:lastPrinted>2023-04-26T20:28:17Z</cp:lastPrinted>
  <dcterms:created xsi:type="dcterms:W3CDTF">2023-04-20T15:17:21Z</dcterms:created>
  <dcterms:modified xsi:type="dcterms:W3CDTF">2024-07-19T15:31:45Z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