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lliv~1\appdata\local\temp\tm_temp\TM_3\"/>
    </mc:Choice>
  </mc:AlternateContent>
  <bookViews>
    <workbookView xWindow="0" yWindow="0" windowWidth="23040" windowHeight="7464"/>
  </bookViews>
  <sheets>
    <sheet name="Payroll Comparison" sheetId="1" r:id="rId1"/>
  </sheets>
  <definedNames>
    <definedName name="_xlnm._FilterDatabase" localSheetId="0" hidden="1">'Payroll Comparison'!$A$13:$DL$147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6" i="1"/>
  <c r="C7" i="1" s="1"/>
  <c r="H121" i="1" l="1"/>
  <c r="H115" i="1"/>
  <c r="H116" i="1"/>
  <c r="H122" i="1"/>
  <c r="H134" i="1"/>
  <c r="H100" i="1"/>
  <c r="H76" i="1"/>
  <c r="H61" i="1"/>
  <c r="H66" i="1"/>
  <c r="H56" i="1"/>
  <c r="H48" i="1"/>
  <c r="H18" i="1"/>
  <c r="H25" i="1"/>
  <c r="H27" i="1"/>
  <c r="H12" i="1" l="1"/>
</calcChain>
</file>

<file path=xl/sharedStrings.xml><?xml version="1.0" encoding="utf-8"?>
<sst xmlns="http://schemas.openxmlformats.org/spreadsheetml/2006/main" count="416" uniqueCount="70">
  <si>
    <t>Data Source</t>
  </si>
  <si>
    <t>AGO  Payment #</t>
  </si>
  <si>
    <t>Reimbursement Month</t>
  </si>
  <si>
    <t>AGO Reimburse Date</t>
  </si>
  <si>
    <t>Date</t>
  </si>
  <si>
    <t>Research Further</t>
  </si>
  <si>
    <t>Vendor</t>
  </si>
  <si>
    <t>Amount</t>
  </si>
  <si>
    <t>Notes</t>
  </si>
  <si>
    <t>WCCVA</t>
  </si>
  <si>
    <t>ACH</t>
  </si>
  <si>
    <t>Washington Coalition Co</t>
  </si>
  <si>
    <t>IRS Tax payment</t>
  </si>
  <si>
    <t>Regence Blueshield</t>
  </si>
  <si>
    <t>AGO</t>
  </si>
  <si>
    <t>January 2016</t>
  </si>
  <si>
    <t>Cody Benson</t>
  </si>
  <si>
    <t>Cody Benson-Withholding</t>
  </si>
  <si>
    <t>February 2016</t>
  </si>
  <si>
    <t>March 2016</t>
  </si>
  <si>
    <t>April 2016</t>
  </si>
  <si>
    <t>Regence</t>
  </si>
  <si>
    <t>May 2016</t>
  </si>
  <si>
    <t>June 2016</t>
  </si>
  <si>
    <t>July 2016</t>
  </si>
  <si>
    <t>August 2016</t>
  </si>
  <si>
    <t>September 2016</t>
  </si>
  <si>
    <t>October 2016</t>
  </si>
  <si>
    <t>November 2016</t>
  </si>
  <si>
    <t>Levi Benson</t>
  </si>
  <si>
    <t>Levi Benson- Withholding</t>
  </si>
  <si>
    <t>December 2016</t>
  </si>
  <si>
    <t>January 2017</t>
  </si>
  <si>
    <t>December/January period. Handwritten note appears to add Jan twice making the total $2,016.02.</t>
  </si>
  <si>
    <t>Cell phone stipend</t>
  </si>
  <si>
    <t>July-Sep 2016 stipend</t>
  </si>
  <si>
    <t>Oct-December 2016 stipend</t>
  </si>
  <si>
    <t>Jan-Mar 2017 stipend</t>
  </si>
  <si>
    <t>Reimbursement</t>
  </si>
  <si>
    <t>February 2017</t>
  </si>
  <si>
    <t>March 2017</t>
  </si>
  <si>
    <t>Draw Request form dated 3/26/18 $1,200. Note written says approved by Greg Wright</t>
  </si>
  <si>
    <t>stipend</t>
  </si>
  <si>
    <t>July-Dec 2016 stipend modem</t>
  </si>
  <si>
    <t>stipend Jan-Mar 2017</t>
  </si>
  <si>
    <t>May 2017</t>
  </si>
  <si>
    <t>member outreach/Natl crime vic 3/30/17 to 5/12/17</t>
  </si>
  <si>
    <t>June 2017</t>
  </si>
  <si>
    <t>travel reimbursement</t>
  </si>
  <si>
    <t>Apr-June 2017 stipend modem</t>
  </si>
  <si>
    <t>stipend Apr-June 2017 cell stipend</t>
  </si>
  <si>
    <t>July 2017</t>
  </si>
  <si>
    <t>Salary/ Benefits</t>
  </si>
  <si>
    <t>May</t>
  </si>
  <si>
    <t>April</t>
  </si>
  <si>
    <t>Apr 2017</t>
  </si>
  <si>
    <t>Net difference between AGO reimbursement &amp; WCCVA actual expenses</t>
  </si>
  <si>
    <t xml:space="preserve">$12,000 additional compensation paid. </t>
  </si>
  <si>
    <t>This increase in compensation relates to a $12,000 additional in compensation paid to Cody in June 2017.  Per interviews, Cody said this was approved by the AGO and WCCVA Board. AGO said to refer to this as a salary adjustment. Per Greg WCCVA Board President, this was approved.</t>
  </si>
  <si>
    <t>This increase in compensation relates to a $12,000 additional in compensation paid to Cody in July 2016. Per interviews, Cody said this was approved by the AGO and WCCVA Board. AGO said to refer to this as a salary adjustment. Per Greg WCCVA Board President, this was approved.</t>
  </si>
  <si>
    <t>This includes the $12,000 additional compensation.</t>
  </si>
  <si>
    <t xml:space="preserve">Purpose: To analyze payroll compensation reimbursed with grant funds compared to actual payroll expense clearing the WCCVA bank from January 2016 to July 2017. </t>
  </si>
  <si>
    <t>Source: WCCVA bank statements and AGO disbursement packets for 1/1/16 to 7/31/17.</t>
  </si>
  <si>
    <t>Paid by AGO between 1/1/16 to 7/31/17 
 (18 MONTHS)</t>
  </si>
  <si>
    <t>Monthly</t>
  </si>
  <si>
    <t>Months</t>
  </si>
  <si>
    <t xml:space="preserve">Grant period Budget
(24 MONTHS) </t>
  </si>
  <si>
    <t>Totals</t>
  </si>
  <si>
    <t xml:space="preserve">Conclusion: We found overall the amounts reported for reimbursement agreed to the amounts expended for the period reviewed. A small net difference of $9 was calculated. We noted the Executive Director received $12,000 in additional compensation in June 2016 and June 2017 totaling $24,000. We reviewed the May/June 2015 reimbursement packet and WCCVA bank statement and found the Director received $12,000 in additional compensation in this year as well. We compared the total amount reimbursed by the AGO for payroll ($210,859) to the grant budgeted expectation ($210,710) and to WCCVA actual expenses ($210,849) and did not identify a significant variance between all three.  </t>
  </si>
  <si>
    <t>WCCVA Paid out (18 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</si>
</sst>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0"/>
      <color theme="8" tint="-0.49998474074526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 applyBorder="1" applyAlignment="1">
      <alignment horizontal="left" vertical="top"/>
    </xf>
    <xf numFmtId="14" fontId="0" fillId="0" borderId="0" xfId="0" applyNumberFormat="1" applyFill="1" applyBorder="1" applyAlignment="1">
      <alignment horizontal="left" vertical="top"/>
    </xf>
    <xf numFmtId="44" fontId="0" fillId="0" borderId="0" xfId="1" applyFont="1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14" fontId="0" fillId="2" borderId="0" xfId="0" applyNumberFormat="1" applyFill="1" applyBorder="1" applyAlignment="1">
      <alignment horizontal="left" vertical="top"/>
    </xf>
    <xf numFmtId="44" fontId="0" fillId="2" borderId="0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14" fontId="2" fillId="0" borderId="0" xfId="0" applyNumberFormat="1" applyFont="1" applyFill="1" applyBorder="1" applyAlignment="1">
      <alignment horizontal="left" vertical="top"/>
    </xf>
    <xf numFmtId="44" fontId="2" fillId="0" borderId="0" xfId="1" applyFont="1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0" fontId="2" fillId="0" borderId="0" xfId="0" quotePrefix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14" fontId="0" fillId="0" borderId="0" xfId="0" applyNumberFormat="1" applyFill="1" applyBorder="1" applyAlignment="1">
      <alignment horizontal="left" vertical="top" wrapText="1"/>
    </xf>
    <xf numFmtId="0" fontId="0" fillId="0" borderId="0" xfId="1" applyNumberFormat="1" applyFont="1" applyFill="1" applyBorder="1" applyAlignment="1">
      <alignment horizontal="left" vertical="top"/>
    </xf>
    <xf numFmtId="0" fontId="0" fillId="3" borderId="0" xfId="0" applyFill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147"/>
  <sheetViews>
    <sheetView tabSelected="1" zoomScaleNormal="100" workbookViewId="0">
      <selection activeCell="A3" sqref="A3:G3"/>
    </sheetView>
  </sheetViews>
  <sheetFormatPr defaultRowHeight="13.2" x14ac:dyDescent="0.25"/>
  <cols>
    <col min="1" max="1" width="19.33203125" style="1" bestFit="1" customWidth="1"/>
    <col min="2" max="2" width="16.109375" style="1" bestFit="1" customWidth="1"/>
    <col min="3" max="3" width="23" style="1" customWidth="1"/>
    <col min="4" max="4" width="19.33203125" style="2" customWidth="1"/>
    <col min="5" max="5" width="16.33203125" style="2" customWidth="1"/>
    <col min="6" max="6" width="13.109375" style="1" customWidth="1"/>
    <col min="7" max="7" width="24.21875" style="1" bestFit="1" customWidth="1"/>
    <col min="8" max="8" width="12.5546875" style="3" customWidth="1"/>
    <col min="9" max="9" width="54.5546875" style="1" customWidth="1"/>
    <col min="10" max="16384" width="8.88671875" style="1"/>
  </cols>
  <sheetData>
    <row r="1" spans="1:9" x14ac:dyDescent="0.25">
      <c r="A1" s="1" t="s">
        <v>61</v>
      </c>
      <c r="C1" s="2"/>
      <c r="E1" s="1"/>
      <c r="G1" s="3"/>
    </row>
    <row r="2" spans="1:9" x14ac:dyDescent="0.25">
      <c r="A2" s="1" t="s">
        <v>62</v>
      </c>
      <c r="C2" s="2"/>
      <c r="E2" s="1"/>
      <c r="G2" s="3"/>
    </row>
    <row r="3" spans="1:9" ht="70.8" customHeight="1" x14ac:dyDescent="0.25">
      <c r="A3" s="16" t="s">
        <v>68</v>
      </c>
      <c r="B3" s="16"/>
      <c r="C3" s="16"/>
      <c r="D3" s="16"/>
      <c r="E3" s="16"/>
      <c r="F3" s="16"/>
      <c r="G3" s="16"/>
    </row>
    <row r="5" spans="1:9" ht="41.4" customHeight="1" x14ac:dyDescent="0.25">
      <c r="C5" s="13" t="s">
        <v>66</v>
      </c>
      <c r="D5" s="14" t="s">
        <v>63</v>
      </c>
      <c r="E5" s="13" t="s">
        <v>69</v>
      </c>
    </row>
    <row r="6" spans="1:9" x14ac:dyDescent="0.25">
      <c r="B6" s="1" t="s">
        <v>52</v>
      </c>
      <c r="C6" s="3">
        <f>210539+70408</f>
        <v>280947</v>
      </c>
      <c r="D6" s="3"/>
      <c r="E6" s="3"/>
      <c r="F6" s="3"/>
    </row>
    <row r="7" spans="1:9" x14ac:dyDescent="0.25">
      <c r="B7" s="1" t="s">
        <v>64</v>
      </c>
      <c r="C7" s="3">
        <f>+C6/24</f>
        <v>11706.125</v>
      </c>
      <c r="D7" s="3"/>
      <c r="E7" s="3"/>
      <c r="F7" s="3"/>
    </row>
    <row r="8" spans="1:9" x14ac:dyDescent="0.25">
      <c r="B8" s="1" t="s">
        <v>65</v>
      </c>
      <c r="C8" s="15">
        <v>18</v>
      </c>
      <c r="D8" s="3"/>
      <c r="E8" s="3"/>
      <c r="F8" s="3"/>
    </row>
    <row r="9" spans="1:9" x14ac:dyDescent="0.25">
      <c r="B9" s="1" t="s">
        <v>67</v>
      </c>
      <c r="C9" s="3">
        <f>+C7*C8</f>
        <v>210710.25</v>
      </c>
      <c r="D9" s="3">
        <v>210859.17</v>
      </c>
      <c r="E9" s="3">
        <v>210849.44</v>
      </c>
      <c r="F9" s="3"/>
    </row>
    <row r="10" spans="1:9" x14ac:dyDescent="0.25">
      <c r="C10" s="3"/>
      <c r="D10" s="3"/>
      <c r="E10" s="3"/>
      <c r="F10" s="3"/>
    </row>
    <row r="11" spans="1:9" x14ac:dyDescent="0.25">
      <c r="C11" s="3"/>
      <c r="D11" s="3"/>
      <c r="E11" s="3"/>
      <c r="F11" s="3"/>
    </row>
    <row r="12" spans="1:9" x14ac:dyDescent="0.25">
      <c r="D12" s="10"/>
      <c r="E12" s="3"/>
      <c r="H12" s="3">
        <f>SUM(H14:H147)</f>
        <v>9.7300000000050204</v>
      </c>
      <c r="I12" s="1" t="s">
        <v>56</v>
      </c>
    </row>
    <row r="13" spans="1:9" x14ac:dyDescent="0.25">
      <c r="A13" s="1" t="s">
        <v>0</v>
      </c>
      <c r="B13" s="1" t="s">
        <v>1</v>
      </c>
      <c r="C13" s="1" t="s">
        <v>2</v>
      </c>
      <c r="D13" s="2" t="s">
        <v>3</v>
      </c>
      <c r="E13" s="2" t="s">
        <v>4</v>
      </c>
      <c r="F13" s="1" t="s">
        <v>5</v>
      </c>
      <c r="G13" s="1" t="s">
        <v>6</v>
      </c>
      <c r="H13" s="3" t="s">
        <v>7</v>
      </c>
      <c r="I13" s="1" t="s">
        <v>8</v>
      </c>
    </row>
    <row r="14" spans="1:9" s="4" customFormat="1" x14ac:dyDescent="0.25">
      <c r="A14" s="4" t="s">
        <v>9</v>
      </c>
      <c r="E14" s="5">
        <v>42373</v>
      </c>
      <c r="F14" s="4" t="s">
        <v>10</v>
      </c>
      <c r="G14" s="4" t="s">
        <v>11</v>
      </c>
      <c r="H14" s="6">
        <v>-5131.18</v>
      </c>
    </row>
    <row r="15" spans="1:9" s="4" customFormat="1" x14ac:dyDescent="0.25">
      <c r="A15" s="4" t="s">
        <v>9</v>
      </c>
      <c r="E15" s="5">
        <v>42377</v>
      </c>
      <c r="F15" s="4" t="s">
        <v>10</v>
      </c>
      <c r="G15" s="4" t="s">
        <v>12</v>
      </c>
      <c r="H15" s="6">
        <v>-1518.32</v>
      </c>
    </row>
    <row r="16" spans="1:9" s="4" customFormat="1" x14ac:dyDescent="0.25">
      <c r="A16" s="4" t="s">
        <v>9</v>
      </c>
      <c r="E16" s="5">
        <v>42384</v>
      </c>
      <c r="F16" s="4">
        <v>2377</v>
      </c>
      <c r="G16" s="4" t="s">
        <v>13</v>
      </c>
      <c r="H16" s="6">
        <v>-1048.26</v>
      </c>
    </row>
    <row r="17" spans="1:11" x14ac:dyDescent="0.25">
      <c r="A17" s="7" t="s">
        <v>14</v>
      </c>
      <c r="B17" s="7">
        <v>5</v>
      </c>
      <c r="C17" s="7" t="s">
        <v>15</v>
      </c>
      <c r="D17" s="8">
        <v>42550</v>
      </c>
      <c r="E17" s="8">
        <v>42405</v>
      </c>
      <c r="F17" s="7"/>
      <c r="G17" s="7" t="s">
        <v>16</v>
      </c>
      <c r="H17" s="9">
        <v>5583.34</v>
      </c>
      <c r="I17" s="7"/>
      <c r="J17" s="7"/>
      <c r="K17" s="7"/>
    </row>
    <row r="18" spans="1:11" x14ac:dyDescent="0.25">
      <c r="A18" s="7" t="s">
        <v>14</v>
      </c>
      <c r="B18" s="7">
        <v>5</v>
      </c>
      <c r="C18" s="7" t="s">
        <v>15</v>
      </c>
      <c r="D18" s="8">
        <v>42550</v>
      </c>
      <c r="E18" s="8">
        <v>42405</v>
      </c>
      <c r="F18" s="7"/>
      <c r="G18" s="7" t="s">
        <v>17</v>
      </c>
      <c r="H18" s="9">
        <f>490.17+1624.25</f>
        <v>2114.42</v>
      </c>
      <c r="I18" s="7"/>
      <c r="J18" s="7"/>
      <c r="K18" s="7"/>
    </row>
    <row r="19" spans="1:11" s="4" customFormat="1" x14ac:dyDescent="0.25">
      <c r="A19" s="4" t="s">
        <v>9</v>
      </c>
      <c r="E19" s="5">
        <v>42394</v>
      </c>
      <c r="F19" s="4">
        <v>3051</v>
      </c>
      <c r="G19" s="4" t="s">
        <v>16</v>
      </c>
      <c r="H19" s="6">
        <v>-500</v>
      </c>
    </row>
    <row r="20" spans="1:11" s="4" customFormat="1" x14ac:dyDescent="0.25">
      <c r="A20" s="4" t="s">
        <v>9</v>
      </c>
      <c r="E20" s="5">
        <v>42404</v>
      </c>
      <c r="F20" s="4" t="s">
        <v>10</v>
      </c>
      <c r="G20" s="4" t="s">
        <v>11</v>
      </c>
      <c r="H20" s="6">
        <v>-3532.08</v>
      </c>
    </row>
    <row r="21" spans="1:11" s="4" customFormat="1" x14ac:dyDescent="0.25">
      <c r="A21" s="4" t="s">
        <v>9</v>
      </c>
      <c r="E21" s="5">
        <v>42402</v>
      </c>
      <c r="F21" s="4">
        <v>2382</v>
      </c>
      <c r="G21" s="4" t="s">
        <v>16</v>
      </c>
      <c r="H21" s="6">
        <v>-1500</v>
      </c>
    </row>
    <row r="22" spans="1:11" s="4" customFormat="1" x14ac:dyDescent="0.25">
      <c r="A22" s="4" t="s">
        <v>9</v>
      </c>
      <c r="E22" s="5">
        <v>42408</v>
      </c>
      <c r="F22" s="4">
        <v>2381</v>
      </c>
      <c r="G22" s="4" t="s">
        <v>13</v>
      </c>
      <c r="H22" s="6">
        <v>-1048.26</v>
      </c>
    </row>
    <row r="23" spans="1:11" s="4" customFormat="1" x14ac:dyDescent="0.25">
      <c r="A23" s="4" t="s">
        <v>9</v>
      </c>
      <c r="E23" s="5">
        <v>42410</v>
      </c>
      <c r="F23" s="4" t="s">
        <v>10</v>
      </c>
      <c r="G23" s="4" t="s">
        <v>12</v>
      </c>
      <c r="H23" s="6">
        <v>-1513.3</v>
      </c>
    </row>
    <row r="24" spans="1:11" x14ac:dyDescent="0.25">
      <c r="A24" s="7" t="s">
        <v>14</v>
      </c>
      <c r="B24" s="7">
        <v>7</v>
      </c>
      <c r="C24" s="7" t="s">
        <v>18</v>
      </c>
      <c r="D24" s="8">
        <v>42550</v>
      </c>
      <c r="E24" s="8">
        <v>42433</v>
      </c>
      <c r="F24" s="7"/>
      <c r="G24" s="7" t="s">
        <v>16</v>
      </c>
      <c r="H24" s="9">
        <v>5583.34</v>
      </c>
      <c r="I24" s="7"/>
      <c r="J24" s="7"/>
      <c r="K24" s="7"/>
    </row>
    <row r="25" spans="1:11" x14ac:dyDescent="0.25">
      <c r="A25" s="7" t="s">
        <v>14</v>
      </c>
      <c r="B25" s="7">
        <v>7</v>
      </c>
      <c r="C25" s="7" t="s">
        <v>18</v>
      </c>
      <c r="D25" s="8">
        <v>42550</v>
      </c>
      <c r="E25" s="8">
        <v>42434</v>
      </c>
      <c r="F25" s="7"/>
      <c r="G25" s="7" t="s">
        <v>17</v>
      </c>
      <c r="H25" s="9">
        <f>1624.27+386.03</f>
        <v>2010.3</v>
      </c>
      <c r="I25" s="7"/>
      <c r="J25" s="7"/>
      <c r="K25" s="7"/>
    </row>
    <row r="26" spans="1:11" x14ac:dyDescent="0.25">
      <c r="A26" s="7" t="s">
        <v>14</v>
      </c>
      <c r="B26" s="7">
        <v>6</v>
      </c>
      <c r="C26" s="7" t="s">
        <v>19</v>
      </c>
      <c r="D26" s="8">
        <v>42550</v>
      </c>
      <c r="E26" s="8">
        <v>42465</v>
      </c>
      <c r="F26" s="7"/>
      <c r="G26" s="7" t="s">
        <v>16</v>
      </c>
      <c r="H26" s="9">
        <v>5583.34</v>
      </c>
      <c r="I26" s="7"/>
      <c r="J26" s="7"/>
      <c r="K26" s="7"/>
    </row>
    <row r="27" spans="1:11" x14ac:dyDescent="0.25">
      <c r="A27" s="7" t="s">
        <v>14</v>
      </c>
      <c r="B27" s="7">
        <v>6</v>
      </c>
      <c r="C27" s="7" t="s">
        <v>19</v>
      </c>
      <c r="D27" s="8">
        <v>42550</v>
      </c>
      <c r="E27" s="8">
        <v>42433</v>
      </c>
      <c r="F27" s="7"/>
      <c r="G27" s="7" t="s">
        <v>17</v>
      </c>
      <c r="H27" s="9">
        <f>-203.29+1587.84</f>
        <v>1384.55</v>
      </c>
      <c r="I27" s="7"/>
      <c r="J27" s="7"/>
      <c r="K27" s="7"/>
    </row>
    <row r="28" spans="1:11" s="4" customFormat="1" x14ac:dyDescent="0.25">
      <c r="A28" s="4" t="s">
        <v>9</v>
      </c>
      <c r="E28" s="5">
        <v>42432</v>
      </c>
      <c r="F28" s="4" t="s">
        <v>10</v>
      </c>
      <c r="G28" s="4" t="s">
        <v>11</v>
      </c>
      <c r="H28" s="6">
        <v>-4932.71</v>
      </c>
    </row>
    <row r="29" spans="1:11" s="4" customFormat="1" x14ac:dyDescent="0.25">
      <c r="A29" s="4" t="s">
        <v>9</v>
      </c>
      <c r="E29" s="5">
        <v>42438</v>
      </c>
      <c r="F29" s="4" t="s">
        <v>10</v>
      </c>
      <c r="G29" s="4" t="s">
        <v>12</v>
      </c>
      <c r="H29" s="6">
        <v>-1513.32</v>
      </c>
    </row>
    <row r="30" spans="1:11" s="4" customFormat="1" x14ac:dyDescent="0.25">
      <c r="A30" s="4" t="s">
        <v>9</v>
      </c>
      <c r="E30" s="5">
        <v>42453</v>
      </c>
      <c r="F30" s="4">
        <v>2387</v>
      </c>
      <c r="G30" s="4" t="s">
        <v>13</v>
      </c>
      <c r="H30" s="6">
        <v>-521.86</v>
      </c>
    </row>
    <row r="31" spans="1:11" x14ac:dyDescent="0.25">
      <c r="A31" s="7" t="s">
        <v>14</v>
      </c>
      <c r="B31" s="7">
        <v>8</v>
      </c>
      <c r="C31" s="7" t="s">
        <v>20</v>
      </c>
      <c r="D31" s="8">
        <v>42550</v>
      </c>
      <c r="E31" s="8">
        <v>42461</v>
      </c>
      <c r="F31" s="7"/>
      <c r="G31" s="7" t="s">
        <v>16</v>
      </c>
      <c r="H31" s="9">
        <v>5583.34</v>
      </c>
      <c r="I31" s="7"/>
      <c r="J31" s="7"/>
      <c r="K31" s="7"/>
    </row>
    <row r="32" spans="1:11" x14ac:dyDescent="0.25">
      <c r="A32" s="7" t="s">
        <v>14</v>
      </c>
      <c r="B32" s="7">
        <v>8</v>
      </c>
      <c r="C32" s="7" t="s">
        <v>20</v>
      </c>
      <c r="D32" s="8">
        <v>42550</v>
      </c>
      <c r="E32" s="8">
        <v>42461</v>
      </c>
      <c r="F32" s="7"/>
      <c r="G32" s="7" t="s">
        <v>17</v>
      </c>
      <c r="H32" s="9">
        <v>1068.67</v>
      </c>
      <c r="I32" s="7"/>
      <c r="J32" s="7"/>
      <c r="K32" s="7"/>
    </row>
    <row r="33" spans="1:11" x14ac:dyDescent="0.25">
      <c r="A33" s="7" t="s">
        <v>14</v>
      </c>
      <c r="B33" s="7">
        <v>8</v>
      </c>
      <c r="C33" s="7" t="s">
        <v>20</v>
      </c>
      <c r="D33" s="8">
        <v>42550</v>
      </c>
      <c r="E33" s="8">
        <v>42461</v>
      </c>
      <c r="F33" s="7"/>
      <c r="G33" s="7" t="s">
        <v>21</v>
      </c>
      <c r="H33" s="9">
        <v>458.33</v>
      </c>
      <c r="I33" s="7"/>
      <c r="J33" s="7"/>
      <c r="K33" s="7"/>
    </row>
    <row r="34" spans="1:11" s="4" customFormat="1" x14ac:dyDescent="0.25">
      <c r="A34" s="4" t="s">
        <v>9</v>
      </c>
      <c r="E34" s="5">
        <v>42464</v>
      </c>
      <c r="F34" s="4">
        <v>2391</v>
      </c>
      <c r="G34" s="4" t="s">
        <v>13</v>
      </c>
      <c r="H34" s="6">
        <v>-458.33</v>
      </c>
    </row>
    <row r="35" spans="1:11" s="4" customFormat="1" x14ac:dyDescent="0.25">
      <c r="A35" s="4" t="s">
        <v>9</v>
      </c>
      <c r="E35" s="5">
        <v>42464</v>
      </c>
      <c r="F35" s="4" t="s">
        <v>10</v>
      </c>
      <c r="G35" s="4" t="s">
        <v>11</v>
      </c>
      <c r="H35" s="6">
        <v>-5027.8599999999997</v>
      </c>
    </row>
    <row r="36" spans="1:11" s="4" customFormat="1" x14ac:dyDescent="0.25">
      <c r="A36" s="4" t="s">
        <v>9</v>
      </c>
      <c r="E36" s="5">
        <v>42468</v>
      </c>
      <c r="F36" s="4" t="s">
        <v>10</v>
      </c>
      <c r="G36" s="4" t="s">
        <v>12</v>
      </c>
      <c r="H36" s="6">
        <v>-1513.3</v>
      </c>
    </row>
    <row r="37" spans="1:11" x14ac:dyDescent="0.25">
      <c r="A37" s="7" t="s">
        <v>14</v>
      </c>
      <c r="B37" s="7">
        <v>9</v>
      </c>
      <c r="C37" s="7" t="s">
        <v>22</v>
      </c>
      <c r="D37" s="8">
        <v>42550</v>
      </c>
      <c r="E37" s="8">
        <v>42491</v>
      </c>
      <c r="F37" s="7"/>
      <c r="G37" s="7" t="s">
        <v>16</v>
      </c>
      <c r="H37" s="9">
        <v>5583.34</v>
      </c>
      <c r="J37" s="7"/>
      <c r="K37" s="7"/>
    </row>
    <row r="38" spans="1:11" x14ac:dyDescent="0.25">
      <c r="A38" s="7" t="s">
        <v>14</v>
      </c>
      <c r="B38" s="7">
        <v>9</v>
      </c>
      <c r="C38" s="7" t="s">
        <v>22</v>
      </c>
      <c r="D38" s="8">
        <v>42550</v>
      </c>
      <c r="E38" s="8">
        <v>42491</v>
      </c>
      <c r="F38" s="7"/>
      <c r="G38" s="7" t="s">
        <v>17</v>
      </c>
      <c r="H38" s="9">
        <v>1522.97</v>
      </c>
      <c r="I38" s="7"/>
      <c r="J38" s="7"/>
      <c r="K38" s="7"/>
    </row>
    <row r="39" spans="1:11" s="4" customFormat="1" x14ac:dyDescent="0.25">
      <c r="A39" s="4" t="s">
        <v>9</v>
      </c>
      <c r="E39" s="5">
        <v>42494</v>
      </c>
      <c r="F39" s="4">
        <v>2395</v>
      </c>
      <c r="G39" s="4" t="s">
        <v>13</v>
      </c>
      <c r="H39" s="6">
        <v>-458.33</v>
      </c>
    </row>
    <row r="40" spans="1:11" s="4" customFormat="1" x14ac:dyDescent="0.25">
      <c r="A40" s="4" t="s">
        <v>9</v>
      </c>
      <c r="E40" s="5">
        <v>42494</v>
      </c>
      <c r="F40" s="4" t="s">
        <v>10</v>
      </c>
      <c r="G40" s="4" t="s">
        <v>11</v>
      </c>
      <c r="H40" s="6">
        <v>-5029.54</v>
      </c>
    </row>
    <row r="41" spans="1:11" s="4" customFormat="1" x14ac:dyDescent="0.25">
      <c r="A41" s="4" t="s">
        <v>9</v>
      </c>
      <c r="E41" s="5">
        <v>42501</v>
      </c>
      <c r="F41" s="4" t="s">
        <v>10</v>
      </c>
      <c r="G41" s="4" t="s">
        <v>12</v>
      </c>
      <c r="H41" s="6">
        <v>-1513.32</v>
      </c>
    </row>
    <row r="42" spans="1:11" ht="66" x14ac:dyDescent="0.25">
      <c r="A42" s="7" t="s">
        <v>14</v>
      </c>
      <c r="B42" s="7">
        <v>10</v>
      </c>
      <c r="C42" s="7" t="s">
        <v>23</v>
      </c>
      <c r="D42" s="8">
        <v>42591</v>
      </c>
      <c r="E42" s="8">
        <v>42522</v>
      </c>
      <c r="F42" s="7"/>
      <c r="G42" s="7" t="s">
        <v>16</v>
      </c>
      <c r="H42" s="9">
        <v>17583.34</v>
      </c>
      <c r="I42" s="12" t="s">
        <v>59</v>
      </c>
      <c r="J42" s="7"/>
      <c r="K42" s="7"/>
    </row>
    <row r="43" spans="1:11" x14ac:dyDescent="0.25">
      <c r="A43" s="7" t="s">
        <v>14</v>
      </c>
      <c r="B43" s="7">
        <v>10</v>
      </c>
      <c r="C43" s="7" t="s">
        <v>23</v>
      </c>
      <c r="D43" s="8">
        <v>42591</v>
      </c>
      <c r="E43" s="8">
        <v>42522</v>
      </c>
      <c r="F43" s="7"/>
      <c r="G43" s="7" t="s">
        <v>17</v>
      </c>
      <c r="H43" s="9">
        <v>1273.75</v>
      </c>
      <c r="I43" s="7"/>
      <c r="J43" s="7"/>
      <c r="K43" s="7"/>
    </row>
    <row r="44" spans="1:11" s="4" customFormat="1" x14ac:dyDescent="0.25">
      <c r="A44" s="4" t="s">
        <v>9</v>
      </c>
      <c r="E44" s="5">
        <v>42523</v>
      </c>
      <c r="F44" s="4" t="s">
        <v>10</v>
      </c>
      <c r="G44" s="4" t="s">
        <v>11</v>
      </c>
      <c r="H44" s="6">
        <v>-5031.2</v>
      </c>
    </row>
    <row r="45" spans="1:11" s="4" customFormat="1" x14ac:dyDescent="0.25">
      <c r="A45" s="4" t="s">
        <v>9</v>
      </c>
      <c r="E45" s="5">
        <v>42529</v>
      </c>
      <c r="F45" s="4" t="s">
        <v>10</v>
      </c>
      <c r="G45" s="4" t="s">
        <v>12</v>
      </c>
      <c r="H45" s="6">
        <v>-1513.3</v>
      </c>
    </row>
    <row r="46" spans="1:11" s="4" customFormat="1" x14ac:dyDescent="0.25">
      <c r="A46" s="4" t="s">
        <v>9</v>
      </c>
      <c r="E46" s="5">
        <v>42543</v>
      </c>
      <c r="F46" s="4">
        <v>2403</v>
      </c>
      <c r="G46" s="4" t="s">
        <v>13</v>
      </c>
      <c r="H46" s="6">
        <v>-458.33</v>
      </c>
    </row>
    <row r="47" spans="1:11" x14ac:dyDescent="0.25">
      <c r="A47" s="7" t="s">
        <v>14</v>
      </c>
      <c r="B47" s="7">
        <v>10</v>
      </c>
      <c r="C47" s="7" t="s">
        <v>23</v>
      </c>
      <c r="D47" s="8">
        <v>42591</v>
      </c>
      <c r="E47" s="8">
        <v>42522</v>
      </c>
      <c r="F47" s="7"/>
      <c r="G47" s="7" t="s">
        <v>16</v>
      </c>
      <c r="H47" s="9">
        <v>1273.75</v>
      </c>
      <c r="I47" s="7"/>
      <c r="J47" s="7"/>
      <c r="K47" s="7"/>
    </row>
    <row r="48" spans="1:11" s="4" customFormat="1" x14ac:dyDescent="0.25">
      <c r="A48" s="4" t="s">
        <v>9</v>
      </c>
      <c r="E48" s="5">
        <v>42542</v>
      </c>
      <c r="F48" s="4">
        <v>2402</v>
      </c>
      <c r="G48" s="4" t="s">
        <v>16</v>
      </c>
      <c r="H48" s="6">
        <f>-616.48</f>
        <v>-616.48</v>
      </c>
    </row>
    <row r="49" spans="1:11" s="4" customFormat="1" x14ac:dyDescent="0.25">
      <c r="A49" s="4" t="s">
        <v>9</v>
      </c>
      <c r="E49" s="5">
        <v>42542</v>
      </c>
      <c r="F49" s="4">
        <v>2393</v>
      </c>
      <c r="G49" s="4" t="s">
        <v>16</v>
      </c>
      <c r="H49" s="6">
        <v>-973.04</v>
      </c>
    </row>
    <row r="50" spans="1:11" x14ac:dyDescent="0.25">
      <c r="A50" s="7" t="s">
        <v>14</v>
      </c>
      <c r="B50" s="7">
        <v>11</v>
      </c>
      <c r="C50" s="7" t="s">
        <v>24</v>
      </c>
      <c r="D50" s="8">
        <v>42864</v>
      </c>
      <c r="E50" s="8">
        <v>42552</v>
      </c>
      <c r="F50" s="7"/>
      <c r="G50" s="7" t="s">
        <v>16</v>
      </c>
      <c r="H50" s="9">
        <v>5583.34</v>
      </c>
      <c r="I50" s="7"/>
      <c r="J50" s="7"/>
      <c r="K50" s="7"/>
    </row>
    <row r="51" spans="1:11" x14ac:dyDescent="0.25">
      <c r="A51" s="7" t="s">
        <v>14</v>
      </c>
      <c r="B51" s="7">
        <v>11</v>
      </c>
      <c r="C51" s="7" t="s">
        <v>24</v>
      </c>
      <c r="D51" s="8">
        <v>42864</v>
      </c>
      <c r="E51" s="8">
        <v>42552</v>
      </c>
      <c r="F51" s="7"/>
      <c r="G51" s="7" t="s">
        <v>17</v>
      </c>
      <c r="H51" s="9">
        <v>1295.77</v>
      </c>
      <c r="I51" s="7"/>
      <c r="J51" s="7"/>
      <c r="K51" s="7"/>
    </row>
    <row r="52" spans="1:11" s="4" customFormat="1" x14ac:dyDescent="0.25">
      <c r="A52" s="4" t="s">
        <v>9</v>
      </c>
      <c r="E52" s="5">
        <v>42552</v>
      </c>
      <c r="F52" s="4" t="s">
        <v>10</v>
      </c>
      <c r="G52" s="4" t="s">
        <v>11</v>
      </c>
      <c r="H52" s="6">
        <v>-13957.41</v>
      </c>
      <c r="I52" s="4" t="s">
        <v>57</v>
      </c>
    </row>
    <row r="53" spans="1:11" s="4" customFormat="1" x14ac:dyDescent="0.25">
      <c r="A53" s="4" t="s">
        <v>9</v>
      </c>
      <c r="E53" s="5">
        <v>42559</v>
      </c>
      <c r="F53" s="4" t="s">
        <v>10</v>
      </c>
      <c r="G53" s="4" t="s">
        <v>12</v>
      </c>
      <c r="H53" s="6">
        <v>-5698.55</v>
      </c>
    </row>
    <row r="54" spans="1:11" s="4" customFormat="1" x14ac:dyDescent="0.25">
      <c r="A54" s="4" t="s">
        <v>9</v>
      </c>
      <c r="E54" s="5">
        <v>42576</v>
      </c>
      <c r="F54" s="4">
        <v>2414</v>
      </c>
      <c r="G54" s="4" t="s">
        <v>13</v>
      </c>
      <c r="H54" s="6">
        <v>-916.66</v>
      </c>
    </row>
    <row r="55" spans="1:11" x14ac:dyDescent="0.25">
      <c r="A55" s="7" t="s">
        <v>14</v>
      </c>
      <c r="B55" s="7">
        <v>12</v>
      </c>
      <c r="C55" s="7" t="s">
        <v>25</v>
      </c>
      <c r="D55" s="8">
        <v>42864</v>
      </c>
      <c r="E55" s="8">
        <v>42583</v>
      </c>
      <c r="F55" s="7"/>
      <c r="G55" s="7" t="s">
        <v>16</v>
      </c>
      <c r="H55" s="9">
        <v>5583.34</v>
      </c>
      <c r="I55" s="7"/>
      <c r="J55" s="7"/>
      <c r="K55" s="7"/>
    </row>
    <row r="56" spans="1:11" x14ac:dyDescent="0.25">
      <c r="A56" s="7" t="s">
        <v>14</v>
      </c>
      <c r="B56" s="7">
        <v>12</v>
      </c>
      <c r="C56" s="7" t="s">
        <v>25</v>
      </c>
      <c r="D56" s="8">
        <v>42864</v>
      </c>
      <c r="E56" s="8">
        <v>42583</v>
      </c>
      <c r="F56" s="7"/>
      <c r="G56" s="7" t="s">
        <v>17</v>
      </c>
      <c r="H56" s="9">
        <f>358.45+1295.77</f>
        <v>1654.22</v>
      </c>
      <c r="I56" s="7"/>
      <c r="J56" s="7"/>
      <c r="K56" s="7"/>
    </row>
    <row r="57" spans="1:11" s="4" customFormat="1" x14ac:dyDescent="0.25">
      <c r="A57" s="4" t="s">
        <v>9</v>
      </c>
      <c r="E57" s="5">
        <v>42586</v>
      </c>
      <c r="F57" s="4" t="s">
        <v>10</v>
      </c>
      <c r="G57" s="4" t="s">
        <v>11</v>
      </c>
      <c r="H57" s="6">
        <v>-4807.58</v>
      </c>
    </row>
    <row r="58" spans="1:11" s="4" customFormat="1" x14ac:dyDescent="0.25">
      <c r="A58" s="4" t="s">
        <v>9</v>
      </c>
      <c r="E58" s="5">
        <v>42592</v>
      </c>
      <c r="F58" s="4" t="s">
        <v>10</v>
      </c>
      <c r="G58" s="4" t="s">
        <v>12</v>
      </c>
      <c r="H58" s="6">
        <v>-1513.32</v>
      </c>
    </row>
    <row r="59" spans="1:11" s="4" customFormat="1" x14ac:dyDescent="0.25">
      <c r="A59" s="4" t="s">
        <v>9</v>
      </c>
      <c r="E59" s="5">
        <v>42593</v>
      </c>
      <c r="F59" s="4">
        <v>2416</v>
      </c>
      <c r="G59" s="4" t="s">
        <v>13</v>
      </c>
      <c r="H59" s="6">
        <v>-916.66</v>
      </c>
    </row>
    <row r="60" spans="1:11" x14ac:dyDescent="0.25">
      <c r="A60" s="7" t="s">
        <v>14</v>
      </c>
      <c r="B60" s="7">
        <v>13</v>
      </c>
      <c r="C60" s="7" t="s">
        <v>26</v>
      </c>
      <c r="D60" s="8">
        <v>42865</v>
      </c>
      <c r="E60" s="8">
        <v>42614</v>
      </c>
      <c r="F60" s="7"/>
      <c r="G60" s="7" t="s">
        <v>16</v>
      </c>
      <c r="H60" s="9">
        <v>5583.34</v>
      </c>
      <c r="I60" s="7"/>
      <c r="J60" s="7"/>
      <c r="K60" s="7"/>
    </row>
    <row r="61" spans="1:11" x14ac:dyDescent="0.25">
      <c r="A61" s="7" t="s">
        <v>14</v>
      </c>
      <c r="B61" s="7">
        <v>13</v>
      </c>
      <c r="C61" s="7" t="s">
        <v>26</v>
      </c>
      <c r="D61" s="8">
        <v>42865</v>
      </c>
      <c r="E61" s="8">
        <v>42614</v>
      </c>
      <c r="F61" s="7"/>
      <c r="G61" s="7" t="s">
        <v>17</v>
      </c>
      <c r="H61" s="9">
        <f>-95.72+1295.77</f>
        <v>1200.05</v>
      </c>
      <c r="I61" s="7"/>
      <c r="J61" s="7"/>
      <c r="K61" s="7"/>
    </row>
    <row r="62" spans="1:11" s="4" customFormat="1" x14ac:dyDescent="0.25">
      <c r="A62" s="4" t="s">
        <v>9</v>
      </c>
      <c r="E62" s="5">
        <v>42614</v>
      </c>
      <c r="F62" s="4" t="s">
        <v>10</v>
      </c>
      <c r="G62" s="4" t="s">
        <v>11</v>
      </c>
      <c r="H62" s="6">
        <v>-4811.76</v>
      </c>
    </row>
    <row r="63" spans="1:11" s="4" customFormat="1" x14ac:dyDescent="0.25">
      <c r="A63" s="4" t="s">
        <v>9</v>
      </c>
      <c r="E63" s="5">
        <v>42621</v>
      </c>
      <c r="F63" s="4" t="s">
        <v>10</v>
      </c>
      <c r="G63" s="4" t="s">
        <v>12</v>
      </c>
      <c r="H63" s="6">
        <v>-1513.3</v>
      </c>
    </row>
    <row r="64" spans="1:11" s="4" customFormat="1" x14ac:dyDescent="0.25">
      <c r="A64" s="4" t="s">
        <v>9</v>
      </c>
      <c r="E64" s="5">
        <v>42634</v>
      </c>
      <c r="F64" s="4">
        <v>2424</v>
      </c>
      <c r="G64" s="4" t="s">
        <v>13</v>
      </c>
      <c r="H64" s="6">
        <v>-458.33</v>
      </c>
    </row>
    <row r="65" spans="1:11" x14ac:dyDescent="0.25">
      <c r="A65" s="7" t="s">
        <v>14</v>
      </c>
      <c r="B65" s="7">
        <v>14</v>
      </c>
      <c r="C65" s="7" t="s">
        <v>27</v>
      </c>
      <c r="D65" s="8">
        <v>42865</v>
      </c>
      <c r="E65" s="8">
        <v>42644</v>
      </c>
      <c r="F65" s="7"/>
      <c r="G65" s="7" t="s">
        <v>16</v>
      </c>
      <c r="H65" s="9">
        <v>5583.34</v>
      </c>
      <c r="I65" s="7"/>
      <c r="J65" s="7"/>
      <c r="K65" s="7"/>
    </row>
    <row r="66" spans="1:11" x14ac:dyDescent="0.25">
      <c r="A66" s="7" t="s">
        <v>14</v>
      </c>
      <c r="B66" s="7">
        <v>14</v>
      </c>
      <c r="C66" s="7" t="s">
        <v>27</v>
      </c>
      <c r="D66" s="8">
        <v>42865</v>
      </c>
      <c r="E66" s="8">
        <v>42644</v>
      </c>
      <c r="F66" s="7"/>
      <c r="G66" s="7" t="s">
        <v>17</v>
      </c>
      <c r="H66" s="9">
        <f>-554.84+1295.77</f>
        <v>740.93</v>
      </c>
      <c r="I66" s="7"/>
      <c r="J66" s="7"/>
      <c r="K66" s="7"/>
    </row>
    <row r="67" spans="1:11" s="4" customFormat="1" x14ac:dyDescent="0.25">
      <c r="A67" s="4" t="s">
        <v>9</v>
      </c>
      <c r="E67" s="5">
        <v>42647</v>
      </c>
      <c r="F67" s="4" t="s">
        <v>10</v>
      </c>
      <c r="G67" s="4" t="s">
        <v>11</v>
      </c>
      <c r="H67" s="6">
        <v>-4810.97</v>
      </c>
    </row>
    <row r="68" spans="1:11" s="4" customFormat="1" x14ac:dyDescent="0.25">
      <c r="A68" s="4" t="s">
        <v>9</v>
      </c>
      <c r="E68" s="5">
        <v>42656</v>
      </c>
      <c r="F68" s="4" t="s">
        <v>10</v>
      </c>
      <c r="G68" s="4" t="s">
        <v>12</v>
      </c>
      <c r="H68" s="6">
        <v>-1513.3</v>
      </c>
    </row>
    <row r="69" spans="1:11" x14ac:dyDescent="0.25">
      <c r="A69" s="7" t="s">
        <v>14</v>
      </c>
      <c r="B69" s="7">
        <v>18</v>
      </c>
      <c r="C69" s="7" t="s">
        <v>28</v>
      </c>
      <c r="D69" s="8">
        <v>42887</v>
      </c>
      <c r="E69" s="8">
        <v>42675</v>
      </c>
      <c r="F69" s="7"/>
      <c r="G69" s="7" t="s">
        <v>16</v>
      </c>
      <c r="H69" s="9">
        <v>5583.34</v>
      </c>
      <c r="I69" s="7"/>
      <c r="J69" s="7"/>
      <c r="K69" s="7"/>
    </row>
    <row r="70" spans="1:11" x14ac:dyDescent="0.25">
      <c r="A70" s="7" t="s">
        <v>14</v>
      </c>
      <c r="B70" s="7">
        <v>18</v>
      </c>
      <c r="C70" s="7" t="s">
        <v>28</v>
      </c>
      <c r="D70" s="8">
        <v>42887</v>
      </c>
      <c r="E70" s="8">
        <v>42675</v>
      </c>
      <c r="F70" s="7"/>
      <c r="G70" s="7" t="s">
        <v>17</v>
      </c>
      <c r="H70" s="9">
        <v>1376.56</v>
      </c>
      <c r="I70" s="7"/>
      <c r="J70" s="7"/>
      <c r="K70" s="7"/>
    </row>
    <row r="71" spans="1:11" x14ac:dyDescent="0.25">
      <c r="A71" s="7" t="s">
        <v>14</v>
      </c>
      <c r="B71" s="7">
        <v>18</v>
      </c>
      <c r="C71" s="7" t="s">
        <v>28</v>
      </c>
      <c r="D71" s="8">
        <v>42887</v>
      </c>
      <c r="E71" s="8">
        <v>42675</v>
      </c>
      <c r="F71" s="7"/>
      <c r="G71" s="7" t="s">
        <v>29</v>
      </c>
      <c r="H71" s="9">
        <v>4004</v>
      </c>
      <c r="I71" s="7"/>
      <c r="J71" s="7"/>
      <c r="K71" s="7"/>
    </row>
    <row r="72" spans="1:11" x14ac:dyDescent="0.25">
      <c r="A72" s="7" t="s">
        <v>14</v>
      </c>
      <c r="B72" s="7">
        <v>18</v>
      </c>
      <c r="C72" s="7" t="s">
        <v>28</v>
      </c>
      <c r="D72" s="8">
        <v>42887</v>
      </c>
      <c r="E72" s="8">
        <v>42675</v>
      </c>
      <c r="F72" s="7"/>
      <c r="G72" s="7" t="s">
        <v>30</v>
      </c>
      <c r="H72" s="9">
        <v>541.64</v>
      </c>
      <c r="I72" s="7"/>
      <c r="J72" s="7"/>
      <c r="K72" s="7"/>
    </row>
    <row r="73" spans="1:11" s="4" customFormat="1" x14ac:dyDescent="0.25">
      <c r="A73" s="4" t="s">
        <v>9</v>
      </c>
      <c r="E73" s="5">
        <v>42677</v>
      </c>
      <c r="F73" s="4" t="s">
        <v>10</v>
      </c>
      <c r="G73" s="4" t="s">
        <v>11</v>
      </c>
      <c r="H73" s="6">
        <v>-4810.96</v>
      </c>
    </row>
    <row r="74" spans="1:11" s="4" customFormat="1" x14ac:dyDescent="0.25">
      <c r="A74" s="4" t="s">
        <v>9</v>
      </c>
      <c r="E74" s="5">
        <v>42678</v>
      </c>
      <c r="F74" s="4">
        <v>2431</v>
      </c>
      <c r="G74" s="4" t="s">
        <v>13</v>
      </c>
      <c r="H74" s="6">
        <v>-458.33</v>
      </c>
    </row>
    <row r="75" spans="1:11" s="4" customFormat="1" x14ac:dyDescent="0.25">
      <c r="A75" s="4" t="s">
        <v>9</v>
      </c>
      <c r="E75" s="5">
        <v>42683</v>
      </c>
      <c r="F75" s="4" t="s">
        <v>10</v>
      </c>
      <c r="G75" s="4" t="s">
        <v>12</v>
      </c>
      <c r="H75" s="6">
        <v>-1513.32</v>
      </c>
    </row>
    <row r="76" spans="1:11" s="4" customFormat="1" x14ac:dyDescent="0.25">
      <c r="A76" s="4" t="s">
        <v>9</v>
      </c>
      <c r="E76" s="5">
        <v>42684</v>
      </c>
      <c r="F76" s="4" t="s">
        <v>10</v>
      </c>
      <c r="G76" s="4" t="s">
        <v>11</v>
      </c>
      <c r="H76" s="6">
        <f>-4004-541.64</f>
        <v>-4545.6400000000003</v>
      </c>
    </row>
    <row r="77" spans="1:11" x14ac:dyDescent="0.25">
      <c r="A77" s="7" t="s">
        <v>14</v>
      </c>
      <c r="B77" s="7">
        <v>15</v>
      </c>
      <c r="C77" s="7" t="s">
        <v>31</v>
      </c>
      <c r="D77" s="8">
        <v>42887</v>
      </c>
      <c r="E77" s="8">
        <v>42705</v>
      </c>
      <c r="F77" s="7"/>
      <c r="G77" s="7" t="s">
        <v>16</v>
      </c>
      <c r="H77" s="9">
        <v>5583.34</v>
      </c>
      <c r="I77" s="7"/>
      <c r="J77" s="7"/>
      <c r="K77" s="7"/>
    </row>
    <row r="78" spans="1:11" x14ac:dyDescent="0.25">
      <c r="A78" s="7" t="s">
        <v>14</v>
      </c>
      <c r="B78" s="7">
        <v>15</v>
      </c>
      <c r="C78" s="7" t="s">
        <v>31</v>
      </c>
      <c r="D78" s="8">
        <v>42887</v>
      </c>
      <c r="E78" s="8">
        <v>42705</v>
      </c>
      <c r="F78" s="7"/>
      <c r="G78" s="7" t="s">
        <v>17</v>
      </c>
      <c r="H78" s="9">
        <v>1536.6</v>
      </c>
      <c r="I78" s="7"/>
      <c r="J78" s="7"/>
      <c r="K78" s="7"/>
    </row>
    <row r="79" spans="1:11" x14ac:dyDescent="0.25">
      <c r="A79" s="7" t="s">
        <v>14</v>
      </c>
      <c r="B79" s="7">
        <v>15</v>
      </c>
      <c r="C79" s="7" t="s">
        <v>31</v>
      </c>
      <c r="D79" s="8">
        <v>42887</v>
      </c>
      <c r="E79" s="8">
        <v>42705</v>
      </c>
      <c r="F79" s="7"/>
      <c r="G79" s="7" t="s">
        <v>29</v>
      </c>
      <c r="H79" s="9">
        <v>4004</v>
      </c>
      <c r="I79" s="7"/>
      <c r="J79" s="7"/>
      <c r="K79" s="7"/>
    </row>
    <row r="80" spans="1:11" x14ac:dyDescent="0.25">
      <c r="A80" s="7" t="s">
        <v>14</v>
      </c>
      <c r="B80" s="7">
        <v>15</v>
      </c>
      <c r="C80" s="7" t="s">
        <v>31</v>
      </c>
      <c r="D80" s="8">
        <v>42887</v>
      </c>
      <c r="E80" s="8">
        <v>42705</v>
      </c>
      <c r="F80" s="7"/>
      <c r="G80" s="7" t="s">
        <v>30</v>
      </c>
      <c r="H80" s="9">
        <v>636.29</v>
      </c>
      <c r="I80" s="7"/>
      <c r="J80" s="7"/>
      <c r="K80" s="7"/>
    </row>
    <row r="81" spans="1:11" s="4" customFormat="1" x14ac:dyDescent="0.25">
      <c r="A81" s="4" t="s">
        <v>9</v>
      </c>
      <c r="E81" s="5">
        <v>42706</v>
      </c>
      <c r="F81" s="4" t="s">
        <v>10</v>
      </c>
      <c r="G81" s="4" t="s">
        <v>11</v>
      </c>
      <c r="H81" s="6">
        <v>-8204.59</v>
      </c>
    </row>
    <row r="82" spans="1:11" s="4" customFormat="1" x14ac:dyDescent="0.25">
      <c r="A82" s="4" t="s">
        <v>9</v>
      </c>
      <c r="E82" s="5">
        <v>42713</v>
      </c>
      <c r="F82" s="4" t="s">
        <v>10</v>
      </c>
      <c r="G82" s="4" t="s">
        <v>12</v>
      </c>
      <c r="H82" s="6">
        <v>-2608.9</v>
      </c>
    </row>
    <row r="83" spans="1:11" s="4" customFormat="1" x14ac:dyDescent="0.25">
      <c r="A83" s="4" t="s">
        <v>9</v>
      </c>
      <c r="E83" s="5">
        <v>42727</v>
      </c>
      <c r="F83" s="4">
        <v>2439</v>
      </c>
      <c r="G83" s="4" t="s">
        <v>13</v>
      </c>
      <c r="H83" s="6">
        <v>-458.33</v>
      </c>
    </row>
    <row r="84" spans="1:11" x14ac:dyDescent="0.25">
      <c r="A84" s="7" t="s">
        <v>14</v>
      </c>
      <c r="B84" s="7"/>
      <c r="C84" s="7" t="s">
        <v>32</v>
      </c>
      <c r="D84" s="8"/>
      <c r="E84" s="8">
        <v>42736</v>
      </c>
      <c r="F84" s="7"/>
      <c r="G84" s="7" t="s">
        <v>16</v>
      </c>
      <c r="H84" s="9">
        <v>5583.34</v>
      </c>
      <c r="I84" s="7"/>
      <c r="J84" s="7"/>
      <c r="K84" s="7"/>
    </row>
    <row r="85" spans="1:11" x14ac:dyDescent="0.25">
      <c r="A85" s="7" t="s">
        <v>14</v>
      </c>
      <c r="B85" s="7"/>
      <c r="C85" s="7" t="s">
        <v>32</v>
      </c>
      <c r="D85" s="8"/>
      <c r="E85" s="8">
        <v>42736</v>
      </c>
      <c r="F85" s="7"/>
      <c r="G85" s="7" t="s">
        <v>17</v>
      </c>
      <c r="H85" s="9">
        <v>1536.6</v>
      </c>
      <c r="I85" s="7"/>
      <c r="J85" s="7"/>
      <c r="K85" s="7"/>
    </row>
    <row r="86" spans="1:11" x14ac:dyDescent="0.25">
      <c r="A86" s="7" t="s">
        <v>14</v>
      </c>
      <c r="B86" s="7"/>
      <c r="C86" s="7" t="s">
        <v>32</v>
      </c>
      <c r="D86" s="8"/>
      <c r="E86" s="8">
        <v>42736</v>
      </c>
      <c r="F86" s="7"/>
      <c r="G86" s="7" t="s">
        <v>29</v>
      </c>
      <c r="H86" s="9">
        <v>4004</v>
      </c>
      <c r="I86" s="7"/>
      <c r="J86" s="7"/>
      <c r="K86" s="7"/>
    </row>
    <row r="87" spans="1:11" x14ac:dyDescent="0.25">
      <c r="A87" s="7" t="s">
        <v>14</v>
      </c>
      <c r="B87" s="7"/>
      <c r="C87" s="7" t="s">
        <v>32</v>
      </c>
      <c r="D87" s="8"/>
      <c r="E87" s="8">
        <v>42736</v>
      </c>
      <c r="F87" s="7"/>
      <c r="G87" s="7" t="s">
        <v>30</v>
      </c>
      <c r="H87" s="9">
        <v>496.99</v>
      </c>
      <c r="I87" s="7"/>
      <c r="J87" s="7"/>
      <c r="K87" s="7"/>
    </row>
    <row r="88" spans="1:11" s="4" customFormat="1" x14ac:dyDescent="0.25">
      <c r="A88" s="4" t="s">
        <v>9</v>
      </c>
      <c r="B88" s="4" t="s">
        <v>10</v>
      </c>
      <c r="E88" s="5">
        <v>42739</v>
      </c>
      <c r="G88" s="4" t="s">
        <v>11</v>
      </c>
      <c r="H88" s="6">
        <v>-8455.06</v>
      </c>
    </row>
    <row r="89" spans="1:11" s="4" customFormat="1" x14ac:dyDescent="0.25">
      <c r="A89" s="4" t="s">
        <v>9</v>
      </c>
      <c r="B89" s="4" t="s">
        <v>10</v>
      </c>
      <c r="E89" s="5">
        <v>42745</v>
      </c>
      <c r="G89" s="4" t="s">
        <v>11</v>
      </c>
      <c r="H89" s="6">
        <v>-88</v>
      </c>
    </row>
    <row r="90" spans="1:11" s="4" customFormat="1" x14ac:dyDescent="0.25">
      <c r="A90" s="4" t="s">
        <v>9</v>
      </c>
      <c r="B90" s="4" t="s">
        <v>10</v>
      </c>
      <c r="E90" s="5">
        <v>42746</v>
      </c>
      <c r="G90" s="4" t="s">
        <v>12</v>
      </c>
      <c r="H90" s="6">
        <v>-2608.92</v>
      </c>
    </row>
    <row r="91" spans="1:11" x14ac:dyDescent="0.25">
      <c r="A91" s="7" t="s">
        <v>14</v>
      </c>
      <c r="B91" s="7"/>
      <c r="C91" s="7" t="s">
        <v>32</v>
      </c>
      <c r="D91" s="8"/>
      <c r="E91" s="8">
        <v>42749</v>
      </c>
      <c r="F91" s="7"/>
      <c r="G91" s="7" t="s">
        <v>21</v>
      </c>
      <c r="H91" s="9">
        <v>1038.46</v>
      </c>
      <c r="I91" s="7" t="s">
        <v>33</v>
      </c>
      <c r="J91" s="7"/>
      <c r="K91" s="7"/>
    </row>
    <row r="92" spans="1:11" s="4" customFormat="1" x14ac:dyDescent="0.25">
      <c r="A92" s="4" t="s">
        <v>9</v>
      </c>
      <c r="B92" s="4">
        <v>2445</v>
      </c>
      <c r="E92" s="5">
        <v>42762</v>
      </c>
      <c r="G92" s="4" t="s">
        <v>13</v>
      </c>
      <c r="H92" s="6">
        <v>-2016.02</v>
      </c>
    </row>
    <row r="93" spans="1:11" x14ac:dyDescent="0.25">
      <c r="A93" s="7" t="s">
        <v>14</v>
      </c>
      <c r="B93" s="7"/>
      <c r="C93" s="7" t="s">
        <v>34</v>
      </c>
      <c r="D93" s="8"/>
      <c r="E93" s="8">
        <v>42767</v>
      </c>
      <c r="F93" s="7"/>
      <c r="G93" s="7" t="s">
        <v>16</v>
      </c>
      <c r="H93" s="9">
        <v>300</v>
      </c>
      <c r="I93" s="7" t="s">
        <v>35</v>
      </c>
      <c r="J93" s="7"/>
      <c r="K93" s="7"/>
    </row>
    <row r="94" spans="1:11" x14ac:dyDescent="0.25">
      <c r="A94" s="7" t="s">
        <v>14</v>
      </c>
      <c r="B94" s="7"/>
      <c r="C94" s="7" t="s">
        <v>34</v>
      </c>
      <c r="D94" s="8"/>
      <c r="E94" s="8">
        <v>42767</v>
      </c>
      <c r="F94" s="7"/>
      <c r="G94" s="7" t="s">
        <v>16</v>
      </c>
      <c r="H94" s="9">
        <v>300</v>
      </c>
      <c r="I94" s="7" t="s">
        <v>36</v>
      </c>
      <c r="J94" s="7"/>
      <c r="K94" s="7"/>
    </row>
    <row r="95" spans="1:11" x14ac:dyDescent="0.25">
      <c r="A95" s="7" t="s">
        <v>14</v>
      </c>
      <c r="B95" s="7"/>
      <c r="C95" s="7" t="s">
        <v>34</v>
      </c>
      <c r="D95" s="8"/>
      <c r="E95" s="8">
        <v>42767</v>
      </c>
      <c r="F95" s="7"/>
      <c r="G95" s="7" t="s">
        <v>16</v>
      </c>
      <c r="H95" s="9">
        <v>300</v>
      </c>
      <c r="I95" s="7" t="s">
        <v>37</v>
      </c>
      <c r="J95" s="7"/>
      <c r="K95" s="7"/>
    </row>
    <row r="96" spans="1:11" s="4" customFormat="1" x14ac:dyDescent="0.25">
      <c r="A96" s="4" t="s">
        <v>9</v>
      </c>
      <c r="B96" s="4">
        <v>2448</v>
      </c>
      <c r="E96" s="5">
        <v>42789</v>
      </c>
      <c r="G96" s="4" t="s">
        <v>16</v>
      </c>
      <c r="H96" s="6">
        <v>-900</v>
      </c>
      <c r="I96" s="4" t="s">
        <v>38</v>
      </c>
    </row>
    <row r="97" spans="1:116" s="4" customFormat="1" x14ac:dyDescent="0.25">
      <c r="A97" s="7" t="s">
        <v>14</v>
      </c>
      <c r="B97" s="7"/>
      <c r="C97" s="7" t="s">
        <v>39</v>
      </c>
      <c r="D97" s="8"/>
      <c r="E97" s="8">
        <v>42767</v>
      </c>
      <c r="F97" s="7"/>
      <c r="G97" s="7" t="s">
        <v>16</v>
      </c>
      <c r="H97" s="9">
        <v>5583.34</v>
      </c>
      <c r="I97" s="7"/>
      <c r="J97" s="7"/>
      <c r="K97" s="7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5">
      <c r="A98" s="7" t="s">
        <v>14</v>
      </c>
      <c r="B98" s="7"/>
      <c r="C98" s="7" t="s">
        <v>39</v>
      </c>
      <c r="D98" s="8"/>
      <c r="E98" s="8">
        <v>42767</v>
      </c>
      <c r="F98" s="7"/>
      <c r="G98" s="7" t="s">
        <v>17</v>
      </c>
      <c r="H98" s="9">
        <v>1571.25</v>
      </c>
      <c r="I98" s="7"/>
      <c r="J98" s="7"/>
      <c r="K98" s="7"/>
    </row>
    <row r="99" spans="1:116" x14ac:dyDescent="0.25">
      <c r="A99" s="7" t="s">
        <v>14</v>
      </c>
      <c r="B99" s="7"/>
      <c r="C99" s="7" t="s">
        <v>39</v>
      </c>
      <c r="D99" s="8"/>
      <c r="E99" s="8">
        <v>42767</v>
      </c>
      <c r="F99" s="7"/>
      <c r="G99" s="7" t="s">
        <v>29</v>
      </c>
      <c r="H99" s="9">
        <v>4004</v>
      </c>
      <c r="I99" s="7"/>
      <c r="J99" s="7"/>
      <c r="K99" s="7"/>
    </row>
    <row r="100" spans="1:116" x14ac:dyDescent="0.25">
      <c r="A100" s="7" t="s">
        <v>14</v>
      </c>
      <c r="B100" s="7"/>
      <c r="C100" s="7" t="s">
        <v>39</v>
      </c>
      <c r="D100" s="8"/>
      <c r="E100" s="8">
        <v>42767</v>
      </c>
      <c r="F100" s="7"/>
      <c r="G100" s="7" t="s">
        <v>30</v>
      </c>
      <c r="H100" s="9">
        <f>-233.1+1126.73</f>
        <v>893.63</v>
      </c>
      <c r="I100" s="7"/>
      <c r="J100" s="7"/>
      <c r="K100" s="7"/>
    </row>
    <row r="101" spans="1:116" x14ac:dyDescent="0.25">
      <c r="A101" s="4" t="s">
        <v>9</v>
      </c>
      <c r="B101" s="4" t="s">
        <v>10</v>
      </c>
      <c r="C101" s="4"/>
      <c r="D101" s="4"/>
      <c r="E101" s="5">
        <v>42768</v>
      </c>
      <c r="F101" s="4"/>
      <c r="G101" s="4" t="s">
        <v>11</v>
      </c>
      <c r="H101" s="6">
        <v>-8465.76</v>
      </c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</row>
    <row r="102" spans="1:116" s="4" customFormat="1" x14ac:dyDescent="0.25">
      <c r="A102" s="4" t="s">
        <v>9</v>
      </c>
      <c r="B102" s="4" t="s">
        <v>10</v>
      </c>
      <c r="E102" s="5">
        <v>42774</v>
      </c>
      <c r="G102" s="4" t="s">
        <v>12</v>
      </c>
      <c r="H102" s="6">
        <v>-2608.9</v>
      </c>
    </row>
    <row r="103" spans="1:116" s="4" customFormat="1" x14ac:dyDescent="0.25">
      <c r="A103" s="4" t="s">
        <v>9</v>
      </c>
      <c r="B103" s="4">
        <v>2449</v>
      </c>
      <c r="E103" s="5">
        <v>42794</v>
      </c>
      <c r="G103" s="4" t="s">
        <v>13</v>
      </c>
      <c r="H103" s="6">
        <v>-977.56</v>
      </c>
    </row>
    <row r="104" spans="1:116" x14ac:dyDescent="0.25">
      <c r="A104" s="7" t="s">
        <v>14</v>
      </c>
      <c r="B104" s="7"/>
      <c r="C104" s="7" t="s">
        <v>40</v>
      </c>
      <c r="D104" s="8"/>
      <c r="E104" s="8">
        <v>42795</v>
      </c>
      <c r="F104" s="7"/>
      <c r="G104" s="7" t="s">
        <v>16</v>
      </c>
      <c r="H104" s="9">
        <v>5583.34</v>
      </c>
      <c r="I104" s="7" t="s">
        <v>41</v>
      </c>
      <c r="J104" s="7"/>
      <c r="K104" s="7"/>
    </row>
    <row r="105" spans="1:116" x14ac:dyDescent="0.25">
      <c r="A105" s="7" t="s">
        <v>14</v>
      </c>
      <c r="B105" s="7"/>
      <c r="C105" s="7" t="s">
        <v>40</v>
      </c>
      <c r="D105" s="8"/>
      <c r="E105" s="8">
        <v>42795</v>
      </c>
      <c r="F105" s="7"/>
      <c r="G105" s="7" t="s">
        <v>17</v>
      </c>
      <c r="H105" s="9">
        <v>1571.25</v>
      </c>
      <c r="I105" s="7"/>
      <c r="J105" s="7"/>
      <c r="K105" s="7"/>
    </row>
    <row r="106" spans="1:116" x14ac:dyDescent="0.25">
      <c r="A106" s="7" t="s">
        <v>14</v>
      </c>
      <c r="B106" s="7"/>
      <c r="C106" s="7" t="s">
        <v>40</v>
      </c>
      <c r="D106" s="8"/>
      <c r="E106" s="8">
        <v>42795</v>
      </c>
      <c r="F106" s="7"/>
      <c r="G106" s="7" t="s">
        <v>29</v>
      </c>
      <c r="H106" s="9">
        <v>4004</v>
      </c>
      <c r="I106" s="7"/>
      <c r="J106" s="7"/>
      <c r="K106" s="7"/>
    </row>
    <row r="107" spans="1:116" x14ac:dyDescent="0.25">
      <c r="A107" s="7" t="s">
        <v>14</v>
      </c>
      <c r="B107" s="7"/>
      <c r="C107" s="7" t="s">
        <v>40</v>
      </c>
      <c r="D107" s="8"/>
      <c r="E107" s="8">
        <v>42795</v>
      </c>
      <c r="F107" s="7"/>
      <c r="G107" s="7" t="s">
        <v>30</v>
      </c>
      <c r="H107" s="9">
        <v>1126.73</v>
      </c>
      <c r="I107" s="7"/>
      <c r="J107" s="7"/>
      <c r="K107" s="7"/>
    </row>
    <row r="108" spans="1:116" s="4" customFormat="1" x14ac:dyDescent="0.25">
      <c r="A108" s="4" t="s">
        <v>9</v>
      </c>
      <c r="B108" s="4" t="s">
        <v>10</v>
      </c>
      <c r="E108" s="5">
        <v>42796</v>
      </c>
      <c r="G108" s="4" t="s">
        <v>11</v>
      </c>
      <c r="H108" s="6">
        <v>-8466.31</v>
      </c>
    </row>
    <row r="109" spans="1:116" s="4" customFormat="1" x14ac:dyDescent="0.25">
      <c r="A109" s="4" t="s">
        <v>9</v>
      </c>
      <c r="B109" s="4" t="s">
        <v>10</v>
      </c>
      <c r="E109" s="5">
        <v>42802</v>
      </c>
      <c r="G109" s="4" t="s">
        <v>12</v>
      </c>
      <c r="H109" s="6">
        <v>-2608.88</v>
      </c>
    </row>
    <row r="110" spans="1:116" s="4" customFormat="1" x14ac:dyDescent="0.25">
      <c r="A110" s="4" t="s">
        <v>9</v>
      </c>
      <c r="B110" s="4">
        <v>1005</v>
      </c>
      <c r="E110" s="5">
        <v>42825</v>
      </c>
      <c r="G110" s="4" t="s">
        <v>13</v>
      </c>
      <c r="H110" s="6">
        <v>-977.56</v>
      </c>
    </row>
    <row r="111" spans="1:116" x14ac:dyDescent="0.25">
      <c r="A111" s="4" t="s">
        <v>9</v>
      </c>
      <c r="B111" s="4">
        <v>1007</v>
      </c>
      <c r="C111" s="4"/>
      <c r="D111" s="4"/>
      <c r="E111" s="5">
        <v>42824</v>
      </c>
      <c r="F111" s="4"/>
      <c r="G111" s="4" t="s">
        <v>16</v>
      </c>
      <c r="H111" s="6">
        <v>-1200</v>
      </c>
      <c r="I111" s="4" t="s">
        <v>38</v>
      </c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</row>
    <row r="112" spans="1:116" s="4" customFormat="1" x14ac:dyDescent="0.25">
      <c r="A112" s="7" t="s">
        <v>14</v>
      </c>
      <c r="B112" s="7"/>
      <c r="C112" s="7" t="s">
        <v>42</v>
      </c>
      <c r="D112" s="8"/>
      <c r="E112" s="8">
        <v>42795</v>
      </c>
      <c r="F112" s="7"/>
      <c r="G112" s="7" t="s">
        <v>16</v>
      </c>
      <c r="H112" s="9">
        <v>300</v>
      </c>
      <c r="I112" s="7" t="s">
        <v>43</v>
      </c>
      <c r="J112" s="7"/>
      <c r="K112" s="7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s="4" customFormat="1" x14ac:dyDescent="0.25">
      <c r="A113" s="7" t="s">
        <v>14</v>
      </c>
      <c r="B113" s="7"/>
      <c r="C113" s="7" t="s">
        <v>42</v>
      </c>
      <c r="D113" s="8"/>
      <c r="E113" s="8">
        <v>42795</v>
      </c>
      <c r="F113" s="7"/>
      <c r="G113" s="7" t="s">
        <v>16</v>
      </c>
      <c r="H113" s="9">
        <v>150</v>
      </c>
      <c r="I113" s="7" t="s">
        <v>44</v>
      </c>
      <c r="J113" s="7"/>
      <c r="K113" s="7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5">
      <c r="A114" s="4" t="s">
        <v>9</v>
      </c>
      <c r="B114" s="4">
        <v>1006</v>
      </c>
      <c r="C114" s="4"/>
      <c r="D114" s="4"/>
      <c r="E114" s="5">
        <v>42824</v>
      </c>
      <c r="F114" s="4"/>
      <c r="G114" s="4" t="s">
        <v>16</v>
      </c>
      <c r="H114" s="6">
        <v>-600</v>
      </c>
      <c r="I114" s="4" t="s">
        <v>38</v>
      </c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</row>
    <row r="115" spans="1:116" s="4" customFormat="1" x14ac:dyDescent="0.25">
      <c r="A115" s="7" t="s">
        <v>14</v>
      </c>
      <c r="B115" s="7"/>
      <c r="C115" s="11" t="s">
        <v>55</v>
      </c>
      <c r="D115" s="8"/>
      <c r="E115" s="8">
        <v>42826</v>
      </c>
      <c r="F115" s="7"/>
      <c r="G115" s="7" t="s">
        <v>16</v>
      </c>
      <c r="H115" s="9">
        <f>5583.34</f>
        <v>5583.34</v>
      </c>
      <c r="I115" s="7"/>
      <c r="J115" s="7"/>
      <c r="K115" s="7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s="4" customFormat="1" x14ac:dyDescent="0.25">
      <c r="A116" s="7" t="s">
        <v>14</v>
      </c>
      <c r="B116" s="7"/>
      <c r="C116" s="11" t="s">
        <v>55</v>
      </c>
      <c r="D116" s="8"/>
      <c r="E116" s="8">
        <v>42826</v>
      </c>
      <c r="F116" s="7"/>
      <c r="G116" s="7" t="s">
        <v>17</v>
      </c>
      <c r="H116" s="9">
        <f>1638.94</f>
        <v>1638.94</v>
      </c>
      <c r="I116" s="7"/>
      <c r="J116" s="7"/>
      <c r="K116" s="7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s="4" customFormat="1" x14ac:dyDescent="0.25">
      <c r="A117" s="7" t="s">
        <v>14</v>
      </c>
      <c r="B117" s="7"/>
      <c r="C117" s="11" t="s">
        <v>55</v>
      </c>
      <c r="D117" s="8"/>
      <c r="E117" s="8">
        <v>42826</v>
      </c>
      <c r="F117" s="7"/>
      <c r="G117" s="7" t="s">
        <v>29</v>
      </c>
      <c r="H117" s="9">
        <v>4004</v>
      </c>
      <c r="I117" s="7"/>
      <c r="J117" s="7"/>
      <c r="K117" s="7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5">
      <c r="A118" s="7" t="s">
        <v>14</v>
      </c>
      <c r="B118" s="7"/>
      <c r="C118" s="11" t="s">
        <v>55</v>
      </c>
      <c r="D118" s="8"/>
      <c r="E118" s="8">
        <v>42826</v>
      </c>
      <c r="F118" s="7"/>
      <c r="G118" s="7" t="s">
        <v>30</v>
      </c>
      <c r="H118" s="9">
        <v>2326.75</v>
      </c>
      <c r="I118" s="7"/>
      <c r="J118" s="7"/>
      <c r="K118" s="7"/>
    </row>
    <row r="119" spans="1:116" x14ac:dyDescent="0.25">
      <c r="A119" s="4" t="s">
        <v>9</v>
      </c>
      <c r="B119" s="4" t="s">
        <v>10</v>
      </c>
      <c r="C119" s="4"/>
      <c r="D119" s="4"/>
      <c r="E119" s="5">
        <v>42829</v>
      </c>
      <c r="F119" s="4"/>
      <c r="G119" s="4" t="s">
        <v>11</v>
      </c>
      <c r="H119" s="6">
        <v>-7265.92</v>
      </c>
      <c r="I119" s="4" t="s">
        <v>54</v>
      </c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</row>
    <row r="120" spans="1:116" s="4" customFormat="1" x14ac:dyDescent="0.25">
      <c r="A120" s="4" t="s">
        <v>9</v>
      </c>
      <c r="B120" s="4" t="s">
        <v>10</v>
      </c>
      <c r="E120" s="5">
        <v>42837</v>
      </c>
      <c r="G120" s="4" t="s">
        <v>12</v>
      </c>
      <c r="H120" s="6">
        <v>-2603.92</v>
      </c>
    </row>
    <row r="121" spans="1:116" s="4" customFormat="1" x14ac:dyDescent="0.25">
      <c r="A121" s="7" t="s">
        <v>14</v>
      </c>
      <c r="B121" s="7"/>
      <c r="C121" s="7" t="s">
        <v>45</v>
      </c>
      <c r="D121" s="8"/>
      <c r="E121" s="8">
        <v>42856</v>
      </c>
      <c r="F121" s="7"/>
      <c r="G121" s="7" t="s">
        <v>16</v>
      </c>
      <c r="H121" s="9">
        <f>5583.34</f>
        <v>5583.34</v>
      </c>
      <c r="I121" s="7"/>
      <c r="J121" s="7"/>
      <c r="K121" s="7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s="4" customFormat="1" x14ac:dyDescent="0.25">
      <c r="A122" s="7" t="s">
        <v>14</v>
      </c>
      <c r="B122" s="7"/>
      <c r="C122" s="7" t="s">
        <v>45</v>
      </c>
      <c r="D122" s="8"/>
      <c r="E122" s="8">
        <v>42856</v>
      </c>
      <c r="F122" s="7"/>
      <c r="G122" s="7" t="s">
        <v>17</v>
      </c>
      <c r="H122" s="9">
        <f>1638.94</f>
        <v>1638.94</v>
      </c>
      <c r="I122" s="7"/>
      <c r="J122" s="7"/>
      <c r="K122" s="7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s="4" customFormat="1" x14ac:dyDescent="0.25">
      <c r="A123" s="7" t="s">
        <v>14</v>
      </c>
      <c r="B123" s="7"/>
      <c r="C123" s="7" t="s">
        <v>45</v>
      </c>
      <c r="D123" s="8"/>
      <c r="E123" s="8">
        <v>42856</v>
      </c>
      <c r="F123" s="7"/>
      <c r="G123" s="7" t="s">
        <v>29</v>
      </c>
      <c r="H123" s="9">
        <v>4004</v>
      </c>
      <c r="I123" s="7"/>
      <c r="J123" s="7"/>
      <c r="K123" s="7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5">
      <c r="A124" s="7" t="s">
        <v>14</v>
      </c>
      <c r="B124" s="7"/>
      <c r="C124" s="7" t="s">
        <v>45</v>
      </c>
      <c r="D124" s="8"/>
      <c r="E124" s="8">
        <v>42856</v>
      </c>
      <c r="F124" s="7"/>
      <c r="G124" s="7" t="s">
        <v>30</v>
      </c>
      <c r="H124" s="9">
        <v>1325.55</v>
      </c>
      <c r="I124" s="7"/>
      <c r="J124" s="7"/>
      <c r="K124" s="7"/>
    </row>
    <row r="125" spans="1:116" x14ac:dyDescent="0.25">
      <c r="A125" s="4" t="s">
        <v>9</v>
      </c>
      <c r="B125" s="4" t="s">
        <v>10</v>
      </c>
      <c r="C125" s="4"/>
      <c r="D125" s="4"/>
      <c r="E125" s="5">
        <v>42859</v>
      </c>
      <c r="F125" s="4"/>
      <c r="G125" s="4" t="s">
        <v>11</v>
      </c>
      <c r="H125" s="6">
        <v>-8463.39</v>
      </c>
      <c r="I125" s="4" t="s">
        <v>53</v>
      </c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</row>
    <row r="126" spans="1:116" x14ac:dyDescent="0.25">
      <c r="A126" s="4" t="s">
        <v>9</v>
      </c>
      <c r="B126" s="4" t="s">
        <v>10</v>
      </c>
      <c r="C126" s="4"/>
      <c r="D126" s="4"/>
      <c r="E126" s="5">
        <v>42865</v>
      </c>
      <c r="F126" s="4"/>
      <c r="G126" s="4" t="s">
        <v>12</v>
      </c>
      <c r="H126" s="6">
        <v>-2603.94</v>
      </c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</row>
    <row r="127" spans="1:116" s="4" customFormat="1" x14ac:dyDescent="0.25">
      <c r="A127" s="4" t="s">
        <v>9</v>
      </c>
      <c r="B127" s="4">
        <v>1019</v>
      </c>
      <c r="E127" s="5">
        <v>42885</v>
      </c>
      <c r="G127" s="4" t="s">
        <v>13</v>
      </c>
      <c r="H127" s="6">
        <v>-977.56</v>
      </c>
    </row>
    <row r="128" spans="1:116" x14ac:dyDescent="0.25">
      <c r="A128" s="7" t="s">
        <v>14</v>
      </c>
      <c r="B128" s="7"/>
      <c r="C128" s="7" t="s">
        <v>45</v>
      </c>
      <c r="D128" s="8"/>
      <c r="E128" s="8">
        <v>42856</v>
      </c>
      <c r="F128" s="7"/>
      <c r="G128" s="7" t="s">
        <v>29</v>
      </c>
      <c r="H128" s="9">
        <v>1028.06</v>
      </c>
      <c r="I128" s="7" t="s">
        <v>46</v>
      </c>
      <c r="J128" s="7"/>
      <c r="K128" s="7"/>
    </row>
    <row r="129" spans="1:11" s="4" customFormat="1" x14ac:dyDescent="0.25">
      <c r="A129" s="4" t="s">
        <v>9</v>
      </c>
      <c r="B129" s="4">
        <v>1016</v>
      </c>
      <c r="E129" s="5">
        <v>42878</v>
      </c>
      <c r="G129" s="4" t="s">
        <v>29</v>
      </c>
      <c r="H129" s="6">
        <v>-540.84</v>
      </c>
    </row>
    <row r="130" spans="1:11" s="4" customFormat="1" x14ac:dyDescent="0.25">
      <c r="A130" s="4" t="s">
        <v>9</v>
      </c>
      <c r="B130" s="4">
        <v>1018</v>
      </c>
      <c r="E130" s="5">
        <v>42878</v>
      </c>
      <c r="G130" s="4" t="s">
        <v>29</v>
      </c>
      <c r="H130" s="6">
        <v>-877.04</v>
      </c>
    </row>
    <row r="131" spans="1:11" x14ac:dyDescent="0.25">
      <c r="A131" s="7" t="s">
        <v>14</v>
      </c>
      <c r="B131" s="7"/>
      <c r="C131" s="7" t="s">
        <v>47</v>
      </c>
      <c r="D131" s="8"/>
      <c r="E131" s="8">
        <v>42887</v>
      </c>
      <c r="F131" s="7"/>
      <c r="G131" s="7" t="s">
        <v>16</v>
      </c>
      <c r="H131" s="9">
        <v>1348.2</v>
      </c>
      <c r="I131" s="7" t="s">
        <v>48</v>
      </c>
      <c r="J131" s="7"/>
      <c r="K131" s="7"/>
    </row>
    <row r="132" spans="1:11" x14ac:dyDescent="0.25">
      <c r="A132" s="7" t="s">
        <v>14</v>
      </c>
      <c r="B132" s="7"/>
      <c r="C132" s="7" t="s">
        <v>47</v>
      </c>
      <c r="D132" s="8"/>
      <c r="E132" s="8">
        <v>42887</v>
      </c>
      <c r="F132" s="7"/>
      <c r="G132" s="7" t="s">
        <v>16</v>
      </c>
      <c r="H132" s="9">
        <v>150</v>
      </c>
      <c r="I132" s="7" t="s">
        <v>49</v>
      </c>
      <c r="J132" s="7"/>
      <c r="K132" s="7"/>
    </row>
    <row r="133" spans="1:11" x14ac:dyDescent="0.25">
      <c r="A133" s="7" t="s">
        <v>14</v>
      </c>
      <c r="B133" s="7"/>
      <c r="C133" s="7" t="s">
        <v>47</v>
      </c>
      <c r="D133" s="8"/>
      <c r="E133" s="8">
        <v>42887</v>
      </c>
      <c r="F133" s="7"/>
      <c r="G133" s="7" t="s">
        <v>16</v>
      </c>
      <c r="H133" s="9">
        <v>300</v>
      </c>
      <c r="I133" s="7" t="s">
        <v>50</v>
      </c>
      <c r="J133" s="7"/>
      <c r="K133" s="7"/>
    </row>
    <row r="134" spans="1:11" ht="66" x14ac:dyDescent="0.25">
      <c r="A134" s="7" t="s">
        <v>14</v>
      </c>
      <c r="B134" s="7"/>
      <c r="C134" s="7" t="s">
        <v>47</v>
      </c>
      <c r="D134" s="8"/>
      <c r="E134" s="8">
        <v>42887</v>
      </c>
      <c r="F134" s="7"/>
      <c r="G134" s="7" t="s">
        <v>16</v>
      </c>
      <c r="H134" s="9">
        <f>12000+5583.34</f>
        <v>17583.34</v>
      </c>
      <c r="I134" s="12" t="s">
        <v>58</v>
      </c>
      <c r="J134" s="7"/>
      <c r="K134" s="7"/>
    </row>
    <row r="135" spans="1:11" x14ac:dyDescent="0.25">
      <c r="A135" s="7" t="s">
        <v>14</v>
      </c>
      <c r="B135" s="7"/>
      <c r="C135" s="7" t="s">
        <v>47</v>
      </c>
      <c r="D135" s="8"/>
      <c r="E135" s="8">
        <v>42887</v>
      </c>
      <c r="F135" s="7"/>
      <c r="G135" s="7" t="s">
        <v>17</v>
      </c>
      <c r="H135" s="9">
        <v>1327.8</v>
      </c>
      <c r="I135" s="7"/>
      <c r="J135" s="7"/>
      <c r="K135" s="7"/>
    </row>
    <row r="136" spans="1:11" x14ac:dyDescent="0.25">
      <c r="A136" s="7" t="s">
        <v>14</v>
      </c>
      <c r="B136" s="7"/>
      <c r="C136" s="7" t="s">
        <v>47</v>
      </c>
      <c r="D136" s="8"/>
      <c r="E136" s="8">
        <v>42887</v>
      </c>
      <c r="F136" s="7"/>
      <c r="G136" s="7" t="s">
        <v>29</v>
      </c>
      <c r="H136" s="9">
        <v>4004</v>
      </c>
      <c r="I136" s="7"/>
      <c r="J136" s="7"/>
      <c r="K136" s="7"/>
    </row>
    <row r="137" spans="1:11" x14ac:dyDescent="0.25">
      <c r="A137" s="7" t="s">
        <v>14</v>
      </c>
      <c r="B137" s="7"/>
      <c r="C137" s="7" t="s">
        <v>47</v>
      </c>
      <c r="D137" s="8"/>
      <c r="E137" s="8">
        <v>42887</v>
      </c>
      <c r="F137" s="7"/>
      <c r="G137" s="7" t="s">
        <v>30</v>
      </c>
      <c r="H137" s="9">
        <v>1325.55</v>
      </c>
      <c r="I137" s="7"/>
      <c r="J137" s="7"/>
      <c r="K137" s="7"/>
    </row>
    <row r="138" spans="1:11" s="4" customFormat="1" x14ac:dyDescent="0.25">
      <c r="A138" s="4" t="s">
        <v>9</v>
      </c>
      <c r="B138" s="4" t="s">
        <v>10</v>
      </c>
      <c r="E138" s="5">
        <v>42888</v>
      </c>
      <c r="G138" s="4" t="s">
        <v>11</v>
      </c>
      <c r="H138" s="6">
        <v>-18908.7</v>
      </c>
      <c r="I138" s="4" t="s">
        <v>60</v>
      </c>
    </row>
    <row r="139" spans="1:11" s="4" customFormat="1" x14ac:dyDescent="0.25">
      <c r="A139" s="4" t="s">
        <v>9</v>
      </c>
      <c r="B139" s="4" t="s">
        <v>10</v>
      </c>
      <c r="E139" s="5">
        <v>42895</v>
      </c>
      <c r="G139" s="4" t="s">
        <v>12</v>
      </c>
      <c r="H139" s="6">
        <v>-6783.4</v>
      </c>
    </row>
    <row r="140" spans="1:11" s="4" customFormat="1" x14ac:dyDescent="0.25">
      <c r="A140" s="4" t="s">
        <v>9</v>
      </c>
      <c r="B140" s="4">
        <v>1024</v>
      </c>
      <c r="E140" s="5">
        <v>42908</v>
      </c>
      <c r="G140" s="4" t="s">
        <v>13</v>
      </c>
      <c r="H140" s="6">
        <v>-977.56</v>
      </c>
    </row>
    <row r="141" spans="1:11" x14ac:dyDescent="0.25">
      <c r="A141" s="7" t="s">
        <v>14</v>
      </c>
      <c r="B141" s="7"/>
      <c r="C141" s="7" t="s">
        <v>51</v>
      </c>
      <c r="D141" s="8"/>
      <c r="E141" s="8">
        <v>42917</v>
      </c>
      <c r="F141" s="7"/>
      <c r="G141" s="7" t="s">
        <v>16</v>
      </c>
      <c r="H141" s="9">
        <v>5583.34</v>
      </c>
      <c r="I141" s="7"/>
      <c r="J141" s="7"/>
      <c r="K141" s="7"/>
    </row>
    <row r="142" spans="1:11" x14ac:dyDescent="0.25">
      <c r="A142" s="7" t="s">
        <v>14</v>
      </c>
      <c r="B142" s="7"/>
      <c r="C142" s="7" t="s">
        <v>51</v>
      </c>
      <c r="D142" s="8"/>
      <c r="E142" s="8">
        <v>42917</v>
      </c>
      <c r="F142" s="7"/>
      <c r="G142" s="7" t="s">
        <v>17</v>
      </c>
      <c r="H142" s="9">
        <v>1329.48</v>
      </c>
      <c r="I142" s="7"/>
      <c r="J142" s="7"/>
      <c r="K142" s="7"/>
    </row>
    <row r="143" spans="1:11" x14ac:dyDescent="0.25">
      <c r="A143" s="7" t="s">
        <v>14</v>
      </c>
      <c r="B143" s="7"/>
      <c r="C143" s="7" t="s">
        <v>51</v>
      </c>
      <c r="D143" s="8"/>
      <c r="E143" s="8">
        <v>42917</v>
      </c>
      <c r="F143" s="7"/>
      <c r="G143" s="7" t="s">
        <v>29</v>
      </c>
      <c r="H143" s="9">
        <v>4004</v>
      </c>
      <c r="I143" s="7"/>
      <c r="J143" s="7"/>
      <c r="K143" s="7"/>
    </row>
    <row r="144" spans="1:11" x14ac:dyDescent="0.25">
      <c r="A144" s="7" t="s">
        <v>14</v>
      </c>
      <c r="B144" s="7"/>
      <c r="C144" s="7" t="s">
        <v>51</v>
      </c>
      <c r="D144" s="8"/>
      <c r="E144" s="8">
        <v>42917</v>
      </c>
      <c r="F144" s="7"/>
      <c r="G144" s="7" t="s">
        <v>30</v>
      </c>
      <c r="H144" s="9">
        <v>1326.73</v>
      </c>
      <c r="I144" s="7"/>
      <c r="J144" s="7"/>
      <c r="K144" s="7"/>
    </row>
    <row r="145" spans="1:8" s="4" customFormat="1" x14ac:dyDescent="0.25">
      <c r="A145" s="4" t="s">
        <v>9</v>
      </c>
      <c r="B145" s="4" t="s">
        <v>10</v>
      </c>
      <c r="E145" s="5">
        <v>42919</v>
      </c>
      <c r="G145" s="4" t="s">
        <v>11</v>
      </c>
      <c r="H145" s="6">
        <v>-8422.4699999999993</v>
      </c>
    </row>
    <row r="146" spans="1:8" s="4" customFormat="1" x14ac:dyDescent="0.25">
      <c r="A146" s="4" t="s">
        <v>9</v>
      </c>
      <c r="B146" s="4" t="s">
        <v>10</v>
      </c>
      <c r="E146" s="5">
        <v>42928</v>
      </c>
      <c r="G146" s="4" t="s">
        <v>12</v>
      </c>
      <c r="H146" s="6">
        <v>-2603.94</v>
      </c>
    </row>
    <row r="147" spans="1:8" s="4" customFormat="1" x14ac:dyDescent="0.25">
      <c r="A147" s="4" t="s">
        <v>9</v>
      </c>
      <c r="B147" s="4">
        <v>1029</v>
      </c>
      <c r="E147" s="5">
        <v>42947</v>
      </c>
      <c r="G147" s="4" t="s">
        <v>13</v>
      </c>
      <c r="H147" s="6">
        <v>-977.56</v>
      </c>
    </row>
  </sheetData>
  <autoFilter ref="A13:DL147">
    <sortState ref="A2:DX156">
      <sortCondition ref="E1:E156"/>
    </sortState>
  </autoFilter>
  <mergeCells count="1">
    <mergeCell ref="A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Payroll Comparison</vt:lpstr>
    </vt:vector>
  </TitlesOfParts>
  <Company>WA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 (SAO)</dc:creator>
  <cp:lastModifiedBy>Sullivan (SAO)</cp:lastModifiedBy>
  <dcterms:created xsi:type="dcterms:W3CDTF">2018-09-25T21:26:19Z</dcterms:created>
  <dcterms:modified xsi:type="dcterms:W3CDTF">2019-01-07T22:15:48Z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