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kylerr~1.gov\appdata\local\temp\tm_temp\TM_2\"/>
    </mc:Choice>
  </mc:AlternateContent>
  <xr:revisionPtr revIDLastSave="0" documentId="13_ncr:1_{9BB686A3-B1AB-49FF-8C11-75C7BE23DC24}" xr6:coauthVersionLast="47" xr6:coauthVersionMax="47" xr10:uidLastSave="{00000000-0000-0000-0000-000000000000}"/>
  <bookViews>
    <workbookView xWindow="28680" yWindow="-120" windowWidth="29040" windowHeight="15840" xr2:uid="{7210EE3E-87CC-46AE-9933-C22477B3B5AD}"/>
  </bookViews>
  <sheets>
    <sheet name="Detailed Testing" sheetId="1" r:id="rId1"/>
  </sheets>
  <definedNames>
    <definedName name="TMB1320372455">'Detailed Testing'!$F$7</definedName>
    <definedName name="TMB1591371113">'Detailed Testing'!$F$5</definedName>
    <definedName name="TMB1976298851">'Detailed Testing'!$F$5</definedName>
    <definedName name="TMB257534294">'Detailed Testing'!$A$1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 l="1"/>
  <c r="P6" i="1"/>
  <c r="G6" i="1"/>
  <c r="H6" i="1"/>
  <c r="I6" i="1"/>
  <c r="J6" i="1"/>
  <c r="K6" i="1"/>
  <c r="L6" i="1"/>
  <c r="M6" i="1"/>
  <c r="N6" i="1"/>
  <c r="O6" i="1"/>
  <c r="F6" i="1"/>
</calcChain>
</file>

<file path=xl/sharedStrings.xml><?xml version="1.0" encoding="utf-8"?>
<sst xmlns="http://schemas.openxmlformats.org/spreadsheetml/2006/main" count="159" uniqueCount="77">
  <si>
    <t>Sample #</t>
  </si>
  <si>
    <t>Final Exception?</t>
  </si>
  <si>
    <t>Auditor Notes</t>
  </si>
  <si>
    <t>No</t>
  </si>
  <si>
    <t>Yes</t>
  </si>
  <si>
    <t>1/15/2022 - 6/30/2025</t>
  </si>
  <si>
    <t>1/5/2023 - 2/30/2023</t>
  </si>
  <si>
    <t>2/1/2022 - 8/1/2022</t>
  </si>
  <si>
    <t>6/1/2022 - 10/1/2022</t>
  </si>
  <si>
    <t>12/1/2022-12/1/2022</t>
  </si>
  <si>
    <t>5/16/2022 - 1/6/2023</t>
  </si>
  <si>
    <t>Vendor Name</t>
  </si>
  <si>
    <t>Vendor Number</t>
  </si>
  <si>
    <t>SWV0300932</t>
  </si>
  <si>
    <t>AJUSO LLC</t>
  </si>
  <si>
    <t>FAMILY SOLUTIONS</t>
  </si>
  <si>
    <t>SWV0033016</t>
  </si>
  <si>
    <t>LAKE CHELAN SENIOR HOUSING INC</t>
  </si>
  <si>
    <t>SWV0300491</t>
  </si>
  <si>
    <t>RELIANCE SENIOR HOUSING LLC</t>
  </si>
  <si>
    <t>SWV0278343</t>
  </si>
  <si>
    <t>SWV0262005</t>
  </si>
  <si>
    <t>SUPREME CAPITAL HOLDINGS LLC</t>
  </si>
  <si>
    <t>SWV0206752</t>
  </si>
  <si>
    <t>THREE RIVERS THERAPY LLC</t>
  </si>
  <si>
    <t>WILLOW BRIDGE</t>
  </si>
  <si>
    <t>SWV0285750</t>
  </si>
  <si>
    <t>NOFO</t>
  </si>
  <si>
    <t>Children and Minor Youth</t>
  </si>
  <si>
    <t>Intensive Behavioral Health Treatment Facility</t>
  </si>
  <si>
    <t>Enhanced Services Facility</t>
  </si>
  <si>
    <t>Specialized Dementia Care</t>
  </si>
  <si>
    <t>Regional Needs</t>
  </si>
  <si>
    <t>Peer Respite</t>
  </si>
  <si>
    <t>Amount</t>
  </si>
  <si>
    <t>Did the applicant submit all information needed in the  application?</t>
  </si>
  <si>
    <t>8/15/2022-3/15/2023</t>
  </si>
  <si>
    <t>Applicant selected NA for both questions 31 and 32 in the application
Estimated costs lacks details.</t>
  </si>
  <si>
    <t>Applicant selected NA for both questions 31 and 32 in the application</t>
  </si>
  <si>
    <t>Applicant lacked evidence showing they can meet gaps in geological behavioral health services
Applicant selected NA for both questions 31 and 32 in the application</t>
  </si>
  <si>
    <t>Construction completion date is after operations begin. 
Applicant selected NA for both questions 31 and 32 in the application
Applicant lacked evidence showing they can meet gaps in geological behavioral health services.</t>
  </si>
  <si>
    <t xml:space="preserve">Applicant lacks evidence that the application was developed in collaboration with one or more regional behavioral health entities that administer the purchasing of services.
Applicant lacked evidence showing they can meet gaps in geological behavioral health services.
Applicant selected NA for both questions 31 and 32 in the application
</t>
  </si>
  <si>
    <t>Applicant lacks evidence that the application was developed in collaboration with one or more regional behavioral health entities that administer the purchasing of services.
Applicant lacked evidence showing they can meet gaps in geological behavioral health services.</t>
  </si>
  <si>
    <t>Applicant lacks evidence that the application was developed in collaboration with one or more regional behavioral health entities that administer the purchasing of services.
Applicant selected NA for both questions 31 and 32 in the application</t>
  </si>
  <si>
    <t>Auditor Questions</t>
  </si>
  <si>
    <t>COM Response</t>
  </si>
  <si>
    <t>Is there any additional support showing evidence the applicant developed their application with one or more regional behavioral health entities?
Why were questions 31 and 32 of the ESF application allowed to be marked NA in the application? It was our understanding answering yes to these questions were a requirement to be eligible for funding.</t>
  </si>
  <si>
    <t xml:space="preserve">PreApp Question 8 address the need for behavioral health capacity in the region. The evaluation of these claims is undertaken during application reviews - a partnership between Commerce and partner agency subject matter experts from HCA, DSHS, and DOH. Partner agency subject matter experts often have additional knowledge about need for specific facility types across the state.
Questions 21 and 22? (not 31 and 32)
The requirement to be willing to allow police drop-offs and 12-hour involuntary holds is not appropriate for all facility types. Peer Respite is strictly a voluntary model per HCA definition. 
Peer Respite Info: https://www.hca.wa.gov/about-hca/programs-and-initiatives/behavioral-health-and-recovery/peer-respites
</t>
  </si>
  <si>
    <t xml:space="preserve">Please provide an explanation for how the department determined significant evidence that a new health facility would meet gaps in geographical behavioral health service needs in their region.
Why were questions 31 and 32 of the ESF application allowed to be marked NA in the application? It was our understanding answering yes to these questions were a requirement to be eligible for funding.
</t>
  </si>
  <si>
    <t xml:space="preserve">General App Questions 27 and 29 address the need for behavioral health capacity in the region. The evaluation of these claims is undertaken during application reviews - a partnership between Commerce and partner agency subject matter experts from HCA, DSHS, and DOH. Partner agency subject matter experts often have additional knowledge about need for specific facility types across the state.
The requirement to be willing to allow police drop-offs and 12-hour involuntary holds is not appropriate for all facility types. This project is an outpatient behavioral health clinic. </t>
  </si>
  <si>
    <t xml:space="preserve">Is there any additional support showing evidence the applicant developed their application with one or more regional behavioral health entities?
Please provide an explanation for how the department determined significant evidence that a new health facility would meet gaps in geographical behavioral health service needs in their region.
Why were questions 31 and 32 of the ESF application allowed to be marked NA in the application? It was our understanding answering yes to these questions were a requirement to be eligible for funding.
</t>
  </si>
  <si>
    <t>PreApp Question 4 and General App Questions 13-15 addressed collaboration between regional behavioral health entities that administer the purchasing of services (BH-ASOs and MCOs). The applicant described their outreach and willingness to continue to partner. We can't say how this was evaluated by the Commerce and partner agency subject matter experts. This process and requirement for evidence has been bolstered in 23-25 funding availabilities.
General App questions 27 and 29 address the need for behavioral health capacity in the region. The evaluation of these claims is undertaken during application reviews - a partnership between Commerce and partner agency subject matter experts from HCA, DSHS, and DOH. Partner agency subject matter experts often have additional knowledge about need for specific facility types across the state.
The requirement to be willing to allow police drop-offs and 12-hour involuntary holds is not appropriate for all facility types. This project is a specialized dementia care facility that houses residential patients, not temporary involuntary drop-offs. https://www.dshs.wa.gov/altsa/home-and-community-services/what-specialized-dementia-care-program</t>
  </si>
  <si>
    <t>Is there any additional support showing evidence the applicant developed their application with one or more regional behavioral health entities?
Please provide an explanation for how the department determined significant evidence that a new health facility would meet gaps in geographical behavioral health service needs in their region?</t>
  </si>
  <si>
    <t>PreApp Question 4 and General App Questions 13-15 addressed collaboration between regional behavioral health entities that administer the purchasing of services (BH-ASOs and MCOs). The applicant described their outreach and willingness to continue to partner. We can't say how this was evaluated by the Commerce and partner agency subject matter experts. This process and requirement for evidence has been bolstered in 23-25 funding availabilities.
General App Questions 27 and 29 address the need for behavioral health capacity in the region. The evaluation of these claims is undertaken during application reviews - a partnership between Commerce and partner agency subject matter experts from HCA, DSHS, and DOH. Partner agency subject matter experts often have additional knowledge about need for specific facility types across the state.</t>
  </si>
  <si>
    <t>Please provide an explanation for how the department determined significant evidence that a new health facility would meet gaps in geographical behavioral health service needs in their region.
Why were questions 31 and 32 of the ESF application allowed to be marked NA in the application? It was our understanding answering yes to these questions were a requirement to be eligible for funding.</t>
  </si>
  <si>
    <t xml:space="preserve">General App Questions 27 and 29 address the need for behavioral health capacity in the region. The evaluation of these claims is undertaken during application reviews - a partnership between Commerce and partner agency subject matter experts from HCA, DSHS, and DOH. Partner agency subject matter experts often have additional knowledge about need for specific facility types across the state.
The requirement to be willing to allow police drop-offs and 12-hour involuntary holds is not appropriate for all facility types. This project is an intensive behavioral health treatment facility that houses residential patients, not temporary involuntary drop-offs. https://www.hca.wa.gov/billers-providers-partners/program-information-providers/intensive-behavioral-health-treatment-facilities </t>
  </si>
  <si>
    <t>Why were questions 31 and 32 of the ESF application allowed to be marked NA in the application? It was our understanding answering yes to these questions were a requirement to be eligible for funding.</t>
  </si>
  <si>
    <t xml:space="preserve">The requirement to be willing to allow police drop-offs and 12-hour involuntary holds is not appropriate for all facility types. This project is an intensive behavioral health treatment facility that houses residential patients, not temporary involuntary drop-offs. https://www.dshs.wa.gov/altsa/home-and-community-services/what-specialized-dementia-care-program </t>
  </si>
  <si>
    <t>Source: Megan LaPalm, Assistant Managing Director</t>
  </si>
  <si>
    <t>The requirement to be willing to allow police drop-offs and 12-hour involuntary holds is not appropriate for all facility types. This project is an outpatient behavioral health clinic. There is a broad scope of facility types that serve children and minor youth, most of which we don't believe would be accommodate 12-hour involuntary holds: https://www.hca.wa.gov/free-or-low-cost-health-care/i-need-behavioral-health-support/prenatal-child-and-young-adult-behavioral-health-services</t>
  </si>
  <si>
    <t>Auditor Final Notes</t>
  </si>
  <si>
    <t>COM Final Exception Notes</t>
  </si>
  <si>
    <t>Applicant did not meet requirements set by the budget proviso</t>
  </si>
  <si>
    <t>While this grantee may not have met the requirements to the letter of one requirement of the proviso, the types of facilities we were asked to fund cannot implement activities that are not allowable per HCA, DSHS, and DOH regulations.</t>
  </si>
  <si>
    <t>1. Evidence that the application was developed in collaboration with one or more regional behavioral health entities that administer the purchasing of services</t>
  </si>
  <si>
    <t>2. Evidence that the applicant has assessed and would meet gaps in geographical behavioral health services needs in their region</t>
  </si>
  <si>
    <t>3. Evidence that the applicant is able to meet applicable licensing and certification requirements in the facility that will be used to provide services</t>
  </si>
  <si>
    <t>4. A commitment by applicants to serve persons who are publicly funded and persons detained under the involuntary treatment act under chapter 71.05 RCW</t>
  </si>
  <si>
    <t>5. A commitment by the applicant to maintain and operate the beds or facility for a time period commensurate to the state investment, but for at least a 15-year period</t>
  </si>
  <si>
    <t>6. The date upon which structural modifications or construction would begin and the anticipated date of completion of the project</t>
  </si>
  <si>
    <t>7. A detailed estimate of the costs associated with opening the beds</t>
  </si>
  <si>
    <t>8. A financial plan demonstrating the ability to maintain and operate the facility</t>
  </si>
  <si>
    <t>9. The applicant's commitment to work with local courts and prosecutors to ensure that prosecutors and courts in the area served by the hospital or facility will be available to conduct involuntary commitment hearings and proceedings under chapter 71.05 RCW.</t>
  </si>
  <si>
    <t>Purpose: To determine grantee eligibility for Behavioral Health Facility Grant</t>
  </si>
  <si>
    <t>Conclusion: We determined Eligibility requirements were not met for all 7 contracts we tested, as contracts were not completed as outlined in the budget proviso.</t>
  </si>
  <si>
    <t>Total Population</t>
  </si>
  <si>
    <t>Total Population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</si>
</sst>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 x14ac:knownFonts="1">
    <font>
      <sz val="11"/>
      <color theme="1"/>
      <name val="Aptos Narrow"/>
      <family val="2"/>
      <scheme val="minor"/>
    </font>
    <font>
      <sz val="11"/>
      <color rgb="FF9C5700"/>
      <name val="Aptos Narrow"/>
      <family val="2"/>
      <scheme val="minor"/>
    </font>
    <font>
      <b/>
      <sz val="11"/>
      <color theme="0"/>
      <name val="Aptos Narrow"/>
      <family val="2"/>
      <scheme val="minor"/>
    </font>
    <font>
      <sz val="11"/>
      <color theme="1"/>
      <name val="Aptos Narrow"/>
      <family val="2"/>
      <scheme val="minor"/>
    </font>
  </fonts>
  <fills count="6">
    <fill>
      <patternFill patternType="none"/>
    </fill>
    <fill>
      <patternFill patternType="gray125"/>
    </fill>
    <fill>
      <patternFill patternType="solid">
        <fgColor rgb="FFFFEB9C"/>
      </patternFill>
    </fill>
    <fill>
      <patternFill patternType="solid">
        <fgColor rgb="FFA5A5A5"/>
      </patternFill>
    </fill>
    <fill>
      <patternFill patternType="solid">
        <fgColor rgb="FF00B0F0"/>
        <bgColor indexed="64"/>
      </patternFill>
    </fill>
    <fill>
      <patternFill patternType="solid">
        <fgColor theme="9"/>
        <bgColor indexed="64"/>
      </patternFill>
    </fill>
  </fills>
  <borders count="22">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4">
    <xf numFmtId="0" fontId="0" fillId="0" borderId="0"/>
    <xf numFmtId="0" fontId="1" fillId="2" borderId="0" applyNumberFormat="0" applyBorder="0" applyAlignment="0" applyProtection="0"/>
    <xf numFmtId="0" fontId="2" fillId="3" borderId="1" applyNumberFormat="0" applyAlignment="0" applyProtection="0"/>
    <xf numFmtId="44" fontId="3" fillId="0" borderId="0" applyFont="0" applyFill="0" applyBorder="0" applyAlignment="0" applyProtection="0"/>
  </cellStyleXfs>
  <cellXfs count="45">
    <xf numFmtId="0" fontId="0" fillId="0" borderId="0" xfId="0"/>
    <xf numFmtId="0" fontId="0" fillId="0" borderId="2" xfId="0" applyBorder="1"/>
    <xf numFmtId="14" fontId="0" fillId="0" borderId="2" xfId="0" applyNumberFormat="1" applyBorder="1"/>
    <xf numFmtId="0" fontId="0" fillId="0" borderId="2" xfId="0" applyBorder="1" applyAlignment="1">
      <alignment wrapText="1"/>
    </xf>
    <xf numFmtId="0" fontId="0" fillId="0" borderId="3" xfId="0" applyBorder="1"/>
    <xf numFmtId="0" fontId="0" fillId="0" borderId="4" xfId="0" applyBorder="1"/>
    <xf numFmtId="0" fontId="0" fillId="0" borderId="5" xfId="0" applyBorder="1"/>
    <xf numFmtId="0" fontId="0" fillId="0" borderId="6" xfId="0" applyBorder="1" applyAlignment="1">
      <alignment wrapText="1"/>
    </xf>
    <xf numFmtId="0" fontId="0" fillId="0" borderId="7" xfId="0" applyBorder="1" applyAlignment="1">
      <alignment wrapText="1"/>
    </xf>
    <xf numFmtId="0" fontId="0" fillId="0" borderId="5" xfId="0" applyBorder="1" applyAlignment="1">
      <alignment wrapText="1"/>
    </xf>
    <xf numFmtId="14" fontId="0" fillId="0" borderId="5" xfId="0" applyNumberFormat="1" applyBorder="1"/>
    <xf numFmtId="0" fontId="0" fillId="0" borderId="8" xfId="0" applyBorder="1"/>
    <xf numFmtId="0" fontId="0" fillId="0" borderId="9" xfId="0" applyBorder="1"/>
    <xf numFmtId="0" fontId="0" fillId="0" borderId="9" xfId="0" applyBorder="1" applyAlignment="1">
      <alignment wrapText="1"/>
    </xf>
    <xf numFmtId="0" fontId="0" fillId="0" borderId="10" xfId="0" applyBorder="1" applyAlignment="1">
      <alignment wrapText="1"/>
    </xf>
    <xf numFmtId="0" fontId="2" fillId="3" borderId="11" xfId="2" applyBorder="1" applyAlignment="1">
      <alignment wrapText="1"/>
    </xf>
    <xf numFmtId="0" fontId="2" fillId="3" borderId="12" xfId="2" applyBorder="1" applyAlignment="1">
      <alignment wrapText="1"/>
    </xf>
    <xf numFmtId="0" fontId="2" fillId="4" borderId="12" xfId="2" applyFill="1" applyBorder="1" applyAlignment="1">
      <alignment wrapText="1"/>
    </xf>
    <xf numFmtId="0" fontId="1" fillId="2" borderId="12" xfId="1" applyBorder="1" applyAlignment="1">
      <alignment wrapText="1"/>
    </xf>
    <xf numFmtId="0" fontId="2" fillId="4" borderId="13" xfId="2" applyFill="1" applyBorder="1" applyAlignment="1">
      <alignment wrapText="1"/>
    </xf>
    <xf numFmtId="0" fontId="2" fillId="4" borderId="14" xfId="2" applyFill="1" applyBorder="1" applyAlignment="1">
      <alignment wrapText="1"/>
    </xf>
    <xf numFmtId="0" fontId="0" fillId="0" borderId="15" xfId="0" applyBorder="1" applyAlignment="1">
      <alignment wrapText="1"/>
    </xf>
    <xf numFmtId="0" fontId="0" fillId="0" borderId="16" xfId="0" applyBorder="1" applyAlignment="1">
      <alignment wrapText="1"/>
    </xf>
    <xf numFmtId="0" fontId="0" fillId="0" borderId="17" xfId="0" applyBorder="1" applyAlignment="1">
      <alignment wrapText="1"/>
    </xf>
    <xf numFmtId="0" fontId="1" fillId="2" borderId="11" xfId="1" applyBorder="1" applyAlignment="1">
      <alignment wrapText="1"/>
    </xf>
    <xf numFmtId="0" fontId="1" fillId="2" borderId="13" xfId="1" applyBorder="1" applyAlignment="1">
      <alignment wrapText="1"/>
    </xf>
    <xf numFmtId="44" fontId="0" fillId="0" borderId="8" xfId="0" applyNumberFormat="1" applyBorder="1"/>
    <xf numFmtId="44" fontId="0" fillId="0" borderId="3" xfId="0" applyNumberFormat="1" applyBorder="1"/>
    <xf numFmtId="44" fontId="0" fillId="0" borderId="4" xfId="0" applyNumberFormat="1" applyBorder="1"/>
    <xf numFmtId="0" fontId="2" fillId="4" borderId="11" xfId="2" applyFill="1" applyBorder="1" applyAlignment="1">
      <alignment wrapText="1"/>
    </xf>
    <xf numFmtId="0" fontId="0" fillId="0" borderId="10" xfId="0" applyBorder="1"/>
    <xf numFmtId="0" fontId="0" fillId="0" borderId="6" xfId="0" applyBorder="1"/>
    <xf numFmtId="0" fontId="0" fillId="0" borderId="7" xfId="0" applyBorder="1"/>
    <xf numFmtId="0" fontId="2" fillId="5" borderId="18" xfId="2" applyFill="1" applyBorder="1" applyAlignment="1">
      <alignment wrapText="1"/>
    </xf>
    <xf numFmtId="0" fontId="0" fillId="0" borderId="19" xfId="0" applyBorder="1"/>
    <xf numFmtId="0" fontId="0" fillId="0" borderId="20" xfId="0" applyBorder="1"/>
    <xf numFmtId="0" fontId="0" fillId="0" borderId="21" xfId="0" applyBorder="1"/>
    <xf numFmtId="0" fontId="2" fillId="3" borderId="13" xfId="2" applyBorder="1" applyAlignment="1">
      <alignment wrapText="1"/>
    </xf>
    <xf numFmtId="44" fontId="0" fillId="0" borderId="10" xfId="3" applyFont="1" applyBorder="1" applyAlignment="1">
      <alignment wrapText="1"/>
    </xf>
    <xf numFmtId="44" fontId="0" fillId="0" borderId="6" xfId="3" applyFont="1" applyBorder="1" applyAlignment="1">
      <alignment wrapText="1"/>
    </xf>
    <xf numFmtId="44" fontId="0" fillId="0" borderId="7" xfId="3" applyFont="1" applyBorder="1" applyAlignment="1">
      <alignment wrapText="1"/>
    </xf>
    <xf numFmtId="0" fontId="1" fillId="2" borderId="0" xfId="1" applyBorder="1" applyAlignment="1">
      <alignment wrapText="1"/>
    </xf>
    <xf numFmtId="0" fontId="0" fillId="0" borderId="0" xfId="0" applyAlignment="1">
      <alignment wrapText="1"/>
    </xf>
    <xf numFmtId="44" fontId="0" fillId="0" borderId="0" xfId="0" applyNumberFormat="1"/>
    <xf numFmtId="44" fontId="0" fillId="0" borderId="0" xfId="3" applyFont="1"/>
  </cellXfs>
  <cellStyles count="4">
    <cellStyle name="Check Cell" xfId="2" builtinId="23"/>
    <cellStyle name="Currency" xfId="3" builtinId="4"/>
    <cellStyle name="Neutral" xfId="1" builtinId="28"/>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tmlink://301AAEF0ABE643279F07FDCFC551F416/EBDF085842934EB7B1123E4F22479CA0/"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2</xdr:colOff>
      <xdr:row>4</xdr:row>
      <xdr:rowOff>0</xdr:rowOff>
    </xdr:from>
    <xdr:to>
      <xdr:col>6</xdr:col>
      <xdr:colOff>1353637</xdr:colOff>
      <xdr:row>4</xdr:row>
      <xdr:rowOff>181000</xdr:rowOff>
    </xdr:to>
    <xdr:pic>
      <xdr:nvPicPr>
        <xdr:cNvPr id="3" name="Picture 2" descr="Grantee List and their Expenditures|xlsx|301AAEF0ABE643279F07FDCFC551F416|5|5">
          <a:hlinkClick xmlns:r="http://schemas.openxmlformats.org/officeDocument/2006/relationships" r:id="rId1" tooltip="Grantee List and their Expenditures"/>
          <a:extLst>
            <a:ext uri="{FF2B5EF4-FFF2-40B4-BE49-F238E27FC236}">
              <a16:creationId xmlns:a16="http://schemas.microsoft.com/office/drawing/2014/main" id="{0393FFD1-DF57-B434-529E-C212832456A8}"/>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5895977" y="762000"/>
          <a:ext cx="2638793" cy="181000"/>
        </a:xfrm>
        <a:prstGeom prst="rect">
          <a:avLst/>
        </a:prstGeom>
        <a:solidFill>
          <a:schemeClr val="accent1">
            <a:alpha val="0"/>
          </a:scheme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57C18-D724-4525-91EA-3C825E147C35}">
  <dimension ref="A1:U14"/>
  <sheetViews>
    <sheetView tabSelected="1" zoomScale="93" zoomScaleNormal="93" workbookViewId="0">
      <pane xSplit="6" ySplit="7" topLeftCell="R8" activePane="bottomRight" state="frozen"/>
      <selection pane="topRight" activeCell="G1" sqref="G1"/>
      <selection pane="bottomLeft" activeCell="A6" sqref="A6"/>
      <selection pane="bottomRight" activeCell="S4" sqref="S4"/>
    </sheetView>
  </sheetViews>
  <sheetFormatPr defaultRowHeight="15" x14ac:dyDescent="0.25"/>
  <cols>
    <col min="1" max="3" width="16.28515625" customWidth="1"/>
    <col min="4" max="4" width="23.28515625" bestFit="1" customWidth="1"/>
    <col min="5" max="5" width="16.28515625" customWidth="1"/>
    <col min="6" max="6" width="19.140625" bestFit="1" customWidth="1"/>
    <col min="7" max="15" width="31.140625" customWidth="1"/>
    <col min="16" max="16" width="16.28515625" customWidth="1"/>
    <col min="17" max="19" width="90.140625" customWidth="1"/>
    <col min="20" max="20" width="25.28515625" customWidth="1"/>
    <col min="21" max="21" width="34.5703125" customWidth="1"/>
  </cols>
  <sheetData>
    <row r="1" spans="1:21" x14ac:dyDescent="0.25">
      <c r="A1" t="s">
        <v>73</v>
      </c>
    </row>
    <row r="2" spans="1:21" x14ac:dyDescent="0.25">
      <c r="A2" t="s">
        <v>58</v>
      </c>
    </row>
    <row r="3" spans="1:21" x14ac:dyDescent="0.25">
      <c r="A3" t="s">
        <v>74</v>
      </c>
    </row>
    <row r="4" spans="1:21" x14ac:dyDescent="0.25">
      <c r="D4" t="s">
        <v>75</v>
      </c>
      <c r="E4">
        <v>11</v>
      </c>
    </row>
    <row r="5" spans="1:21" x14ac:dyDescent="0.25">
      <c r="D5" t="s">
        <v>76</v>
      </c>
      <c r="E5" s="44">
        <v>10550462.060000001</v>
      </c>
    </row>
    <row r="6" spans="1:21" ht="15.75" thickBot="1" x14ac:dyDescent="0.3">
      <c r="E6" s="43">
        <f>SUM(E8:E14)</f>
        <v>7675742.0199999996</v>
      </c>
      <c r="F6">
        <f t="shared" ref="F6:O6" si="0">COUNTIF(F8:F14,"No")</f>
        <v>7</v>
      </c>
      <c r="G6">
        <f t="shared" si="0"/>
        <v>3</v>
      </c>
      <c r="H6">
        <f t="shared" si="0"/>
        <v>2</v>
      </c>
      <c r="I6">
        <f t="shared" si="0"/>
        <v>0</v>
      </c>
      <c r="J6">
        <f t="shared" si="0"/>
        <v>6</v>
      </c>
      <c r="K6">
        <f t="shared" si="0"/>
        <v>0</v>
      </c>
      <c r="L6">
        <f t="shared" si="0"/>
        <v>0</v>
      </c>
      <c r="M6">
        <f t="shared" si="0"/>
        <v>0</v>
      </c>
      <c r="N6">
        <f t="shared" si="0"/>
        <v>0</v>
      </c>
      <c r="O6">
        <f t="shared" si="0"/>
        <v>6</v>
      </c>
      <c r="P6">
        <f>COUNTIF(P8:P14,"yes")</f>
        <v>7</v>
      </c>
    </row>
    <row r="7" spans="1:21" ht="150.75" thickBot="1" x14ac:dyDescent="0.3">
      <c r="A7" s="15" t="s">
        <v>0</v>
      </c>
      <c r="B7" s="16" t="s">
        <v>12</v>
      </c>
      <c r="C7" s="16" t="s">
        <v>11</v>
      </c>
      <c r="D7" s="16" t="s">
        <v>27</v>
      </c>
      <c r="E7" s="37" t="s">
        <v>34</v>
      </c>
      <c r="F7" s="33" t="s">
        <v>35</v>
      </c>
      <c r="G7" s="29" t="s">
        <v>64</v>
      </c>
      <c r="H7" s="17" t="s">
        <v>65</v>
      </c>
      <c r="I7" s="17" t="s">
        <v>66</v>
      </c>
      <c r="J7" s="17" t="s">
        <v>67</v>
      </c>
      <c r="K7" s="17" t="s">
        <v>68</v>
      </c>
      <c r="L7" s="17" t="s">
        <v>69</v>
      </c>
      <c r="M7" s="17" t="s">
        <v>70</v>
      </c>
      <c r="N7" s="17" t="s">
        <v>71</v>
      </c>
      <c r="O7" s="19" t="s">
        <v>72</v>
      </c>
      <c r="P7" s="24" t="s">
        <v>1</v>
      </c>
      <c r="Q7" s="18" t="s">
        <v>2</v>
      </c>
      <c r="R7" s="25" t="s">
        <v>44</v>
      </c>
      <c r="S7" s="20" t="s">
        <v>45</v>
      </c>
      <c r="T7" s="41" t="s">
        <v>60</v>
      </c>
      <c r="U7" s="41" t="s">
        <v>61</v>
      </c>
    </row>
    <row r="8" spans="1:21" ht="165" x14ac:dyDescent="0.25">
      <c r="A8" s="11">
        <v>1</v>
      </c>
      <c r="B8" s="12" t="s">
        <v>13</v>
      </c>
      <c r="C8" s="13" t="s">
        <v>14</v>
      </c>
      <c r="D8" s="13" t="s">
        <v>33</v>
      </c>
      <c r="E8" s="38">
        <v>933059.55</v>
      </c>
      <c r="F8" s="34" t="s">
        <v>3</v>
      </c>
      <c r="G8" s="11" t="s">
        <v>3</v>
      </c>
      <c r="H8" s="12" t="s">
        <v>4</v>
      </c>
      <c r="I8" s="12" t="s">
        <v>4</v>
      </c>
      <c r="J8" s="12" t="s">
        <v>3</v>
      </c>
      <c r="K8" s="12" t="s">
        <v>4</v>
      </c>
      <c r="L8" s="12" t="s">
        <v>6</v>
      </c>
      <c r="M8" s="12" t="s">
        <v>4</v>
      </c>
      <c r="N8" s="12" t="s">
        <v>4</v>
      </c>
      <c r="O8" s="30" t="s">
        <v>3</v>
      </c>
      <c r="P8" s="26" t="s">
        <v>4</v>
      </c>
      <c r="Q8" s="13" t="s">
        <v>43</v>
      </c>
      <c r="R8" s="14" t="s">
        <v>46</v>
      </c>
      <c r="S8" s="21" t="s">
        <v>47</v>
      </c>
      <c r="T8" s="42" t="s">
        <v>62</v>
      </c>
      <c r="U8" s="42" t="s">
        <v>63</v>
      </c>
    </row>
    <row r="9" spans="1:21" ht="120" x14ac:dyDescent="0.25">
      <c r="A9" s="4">
        <v>2</v>
      </c>
      <c r="B9" s="1" t="s">
        <v>16</v>
      </c>
      <c r="C9" s="3" t="s">
        <v>15</v>
      </c>
      <c r="D9" s="3" t="s">
        <v>28</v>
      </c>
      <c r="E9" s="39">
        <v>992600.39999999991</v>
      </c>
      <c r="F9" s="35" t="s">
        <v>3</v>
      </c>
      <c r="G9" s="4" t="s">
        <v>4</v>
      </c>
      <c r="H9" s="1" t="s">
        <v>3</v>
      </c>
      <c r="I9" s="1" t="s">
        <v>4</v>
      </c>
      <c r="J9" s="1" t="s">
        <v>3</v>
      </c>
      <c r="K9" s="1" t="s">
        <v>4</v>
      </c>
      <c r="L9" s="2" t="s">
        <v>5</v>
      </c>
      <c r="M9" s="1" t="s">
        <v>4</v>
      </c>
      <c r="N9" s="1" t="s">
        <v>4</v>
      </c>
      <c r="O9" s="31" t="s">
        <v>3</v>
      </c>
      <c r="P9" s="27" t="s">
        <v>4</v>
      </c>
      <c r="Q9" s="3" t="s">
        <v>40</v>
      </c>
      <c r="R9" s="7" t="s">
        <v>48</v>
      </c>
      <c r="S9" s="22" t="s">
        <v>49</v>
      </c>
      <c r="T9" s="42" t="s">
        <v>62</v>
      </c>
      <c r="U9" s="42" t="s">
        <v>63</v>
      </c>
    </row>
    <row r="10" spans="1:21" ht="240" x14ac:dyDescent="0.25">
      <c r="A10" s="4">
        <v>3</v>
      </c>
      <c r="B10" s="1" t="s">
        <v>18</v>
      </c>
      <c r="C10" s="3" t="s">
        <v>17</v>
      </c>
      <c r="D10" s="3" t="s">
        <v>31</v>
      </c>
      <c r="E10" s="39">
        <v>86745.93</v>
      </c>
      <c r="F10" s="35" t="s">
        <v>3</v>
      </c>
      <c r="G10" s="4" t="s">
        <v>3</v>
      </c>
      <c r="H10" s="1" t="s">
        <v>4</v>
      </c>
      <c r="I10" s="1" t="s">
        <v>4</v>
      </c>
      <c r="J10" s="1" t="s">
        <v>3</v>
      </c>
      <c r="K10" s="1" t="s">
        <v>4</v>
      </c>
      <c r="L10" s="1" t="s">
        <v>9</v>
      </c>
      <c r="M10" s="1" t="s">
        <v>4</v>
      </c>
      <c r="N10" s="1" t="s">
        <v>4</v>
      </c>
      <c r="O10" s="31" t="s">
        <v>3</v>
      </c>
      <c r="P10" s="27" t="s">
        <v>4</v>
      </c>
      <c r="Q10" s="3" t="s">
        <v>41</v>
      </c>
      <c r="R10" s="7" t="s">
        <v>50</v>
      </c>
      <c r="S10" s="22" t="s">
        <v>51</v>
      </c>
      <c r="T10" s="42" t="s">
        <v>62</v>
      </c>
      <c r="U10" s="42" t="s">
        <v>63</v>
      </c>
    </row>
    <row r="11" spans="1:21" ht="165" x14ac:dyDescent="0.25">
      <c r="A11" s="4">
        <v>4</v>
      </c>
      <c r="B11" s="1" t="s">
        <v>20</v>
      </c>
      <c r="C11" s="3" t="s">
        <v>19</v>
      </c>
      <c r="D11" s="3" t="s">
        <v>30</v>
      </c>
      <c r="E11" s="39">
        <v>1875333</v>
      </c>
      <c r="F11" s="35" t="s">
        <v>3</v>
      </c>
      <c r="G11" s="4" t="s">
        <v>3</v>
      </c>
      <c r="H11" s="1" t="s">
        <v>4</v>
      </c>
      <c r="I11" s="1" t="s">
        <v>4</v>
      </c>
      <c r="J11" s="1" t="s">
        <v>4</v>
      </c>
      <c r="K11" s="1" t="s">
        <v>4</v>
      </c>
      <c r="L11" s="1" t="s">
        <v>36</v>
      </c>
      <c r="M11" s="1" t="s">
        <v>4</v>
      </c>
      <c r="N11" s="1" t="s">
        <v>4</v>
      </c>
      <c r="O11" s="31" t="s">
        <v>4</v>
      </c>
      <c r="P11" s="27" t="s">
        <v>4</v>
      </c>
      <c r="Q11" s="3" t="s">
        <v>42</v>
      </c>
      <c r="R11" s="7" t="s">
        <v>52</v>
      </c>
      <c r="S11" s="22" t="s">
        <v>53</v>
      </c>
      <c r="T11" s="42" t="s">
        <v>62</v>
      </c>
      <c r="U11" s="42" t="s">
        <v>63</v>
      </c>
    </row>
    <row r="12" spans="1:21" ht="165" x14ac:dyDescent="0.25">
      <c r="A12" s="4">
        <v>5</v>
      </c>
      <c r="B12" s="1" t="s">
        <v>21</v>
      </c>
      <c r="C12" s="3" t="s">
        <v>22</v>
      </c>
      <c r="D12" s="3" t="s">
        <v>29</v>
      </c>
      <c r="E12" s="39">
        <v>2279500</v>
      </c>
      <c r="F12" s="35" t="s">
        <v>3</v>
      </c>
      <c r="G12" s="4" t="s">
        <v>4</v>
      </c>
      <c r="H12" s="1" t="s">
        <v>3</v>
      </c>
      <c r="I12" s="1" t="s">
        <v>4</v>
      </c>
      <c r="J12" s="1" t="s">
        <v>3</v>
      </c>
      <c r="K12" s="1" t="s">
        <v>4</v>
      </c>
      <c r="L12" s="2" t="s">
        <v>7</v>
      </c>
      <c r="M12" s="1" t="s">
        <v>4</v>
      </c>
      <c r="N12" s="1" t="s">
        <v>4</v>
      </c>
      <c r="O12" s="31" t="s">
        <v>3</v>
      </c>
      <c r="P12" s="27" t="s">
        <v>4</v>
      </c>
      <c r="Q12" s="3" t="s">
        <v>39</v>
      </c>
      <c r="R12" s="7" t="s">
        <v>54</v>
      </c>
      <c r="S12" s="22" t="s">
        <v>55</v>
      </c>
      <c r="T12" s="42" t="s">
        <v>62</v>
      </c>
      <c r="U12" s="42" t="s">
        <v>63</v>
      </c>
    </row>
    <row r="13" spans="1:21" ht="105" x14ac:dyDescent="0.25">
      <c r="A13" s="4">
        <v>6</v>
      </c>
      <c r="B13" s="1" t="s">
        <v>23</v>
      </c>
      <c r="C13" s="3" t="s">
        <v>24</v>
      </c>
      <c r="D13" s="3" t="s">
        <v>28</v>
      </c>
      <c r="E13" s="39">
        <v>1168503.1400000001</v>
      </c>
      <c r="F13" s="35" t="s">
        <v>3</v>
      </c>
      <c r="G13" s="4" t="s">
        <v>4</v>
      </c>
      <c r="H13" s="1" t="s">
        <v>4</v>
      </c>
      <c r="I13" s="1" t="s">
        <v>4</v>
      </c>
      <c r="J13" s="1" t="s">
        <v>3</v>
      </c>
      <c r="K13" s="1" t="s">
        <v>4</v>
      </c>
      <c r="L13" s="1" t="s">
        <v>10</v>
      </c>
      <c r="M13" s="1" t="s">
        <v>4</v>
      </c>
      <c r="N13" s="1" t="s">
        <v>4</v>
      </c>
      <c r="O13" s="31" t="s">
        <v>3</v>
      </c>
      <c r="P13" s="27" t="s">
        <v>4</v>
      </c>
      <c r="Q13" s="3" t="s">
        <v>38</v>
      </c>
      <c r="R13" s="7" t="s">
        <v>56</v>
      </c>
      <c r="S13" s="22" t="s">
        <v>59</v>
      </c>
      <c r="T13" s="42" t="s">
        <v>62</v>
      </c>
      <c r="U13" s="42" t="s">
        <v>63</v>
      </c>
    </row>
    <row r="14" spans="1:21" ht="105.75" thickBot="1" x14ac:dyDescent="0.3">
      <c r="A14" s="5">
        <v>7</v>
      </c>
      <c r="B14" s="6" t="s">
        <v>26</v>
      </c>
      <c r="C14" s="9" t="s">
        <v>25</v>
      </c>
      <c r="D14" s="9" t="s">
        <v>32</v>
      </c>
      <c r="E14" s="40">
        <v>340000</v>
      </c>
      <c r="F14" s="36" t="s">
        <v>3</v>
      </c>
      <c r="G14" s="5" t="s">
        <v>4</v>
      </c>
      <c r="H14" s="6" t="s">
        <v>4</v>
      </c>
      <c r="I14" s="6" t="s">
        <v>4</v>
      </c>
      <c r="J14" s="6" t="s">
        <v>3</v>
      </c>
      <c r="K14" s="6" t="s">
        <v>4</v>
      </c>
      <c r="L14" s="10" t="s">
        <v>8</v>
      </c>
      <c r="M14" s="6" t="s">
        <v>4</v>
      </c>
      <c r="N14" s="6" t="s">
        <v>4</v>
      </c>
      <c r="O14" s="32" t="s">
        <v>3</v>
      </c>
      <c r="P14" s="28" t="s">
        <v>4</v>
      </c>
      <c r="Q14" s="9" t="s">
        <v>37</v>
      </c>
      <c r="R14" s="8" t="s">
        <v>56</v>
      </c>
      <c r="S14" s="23" t="s">
        <v>57</v>
      </c>
      <c r="T14" s="42" t="s">
        <v>62</v>
      </c>
      <c r="U14" s="42" t="s">
        <v>63</v>
      </c>
    </row>
  </sheetData>
  <conditionalFormatting sqref="F8:O14">
    <cfRule type="cellIs" dxfId="3" priority="4" operator="equal">
      <formula>"No"</formula>
    </cfRule>
  </conditionalFormatting>
  <conditionalFormatting sqref="P8:P14">
    <cfRule type="cellIs" dxfId="2" priority="3" operator="equal">
      <formula>"Yes"</formula>
    </cfRule>
  </conditionalFormatting>
  <conditionalFormatting sqref="R8">
    <cfRule type="cellIs" dxfId="1" priority="2" operator="equal">
      <formula>"No"</formula>
    </cfRule>
  </conditionalFormatting>
  <conditionalFormatting sqref="S9:S14">
    <cfRule type="cellIs" dxfId="0" priority="1" operator="equal">
      <formula>"No"</formula>
    </cfRule>
  </conditionalFormatting>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Detailed Testing</vt:lpstr>
      <vt:lpstr>TMB1320372455</vt:lpstr>
      <vt:lpstr>TMB1591371113</vt:lpstr>
      <vt:lpstr>TMB1976298851</vt:lpstr>
      <vt:lpstr>TMB257534294</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Ritchey, Kyler (SAO)</dc:creator>
  <cp:lastModifiedBy>Ritchey, Kyler (SAO)</cp:lastModifiedBy>
  <dcterms:created xsi:type="dcterms:W3CDTF">2024-05-10T16:26:42Z</dcterms:created>
  <dcterms:modified xsi:type="dcterms:W3CDTF">2024-08-29T19:16:23Z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